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</sheets>
  <definedNames>
    <definedName name="_xlnm.Print_Area" localSheetId="0">'Personal contratado'!$A$1:$U$60</definedName>
    <definedName name="_xlnm.Print_Titles" localSheetId="0">'Personal contratado'!$1:$13</definedName>
  </definedNames>
  <calcPr fullCalcOnLoad="1"/>
</workbook>
</file>

<file path=xl/sharedStrings.xml><?xml version="1.0" encoding="utf-8"?>
<sst xmlns="http://schemas.openxmlformats.org/spreadsheetml/2006/main" count="182" uniqueCount="105">
  <si>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</si>
  <si>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</si>
  <si>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</si>
  <si>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</si>
  <si>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</si>
  <si>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</si>
  <si>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</si>
  <si>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</si>
  <si>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</si>
  <si>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</si>
  <si>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</si>
  <si>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</si>
  <si>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</si>
  <si>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</si>
  <si>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</si>
  <si>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</si>
  <si>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</si>
  <si>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</si>
  <si>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</si>
  <si>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</si>
  <si>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</si>
  <si>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</si>
  <si>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</si>
  <si>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</si>
  <si>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</si>
  <si>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</si>
  <si>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</si>
  <si>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>Registro Dependientes Adicionales (4*) y otros descuentos</t>
  </si>
  <si>
    <t xml:space="preserve">   (1*) Deducción directa en declaración ISR empleados del SUIRPLUS. Rentas hasta RD$34,685.00  estan exentas.</t>
  </si>
  <si>
    <t>RAUL CANARIO REYES</t>
  </si>
  <si>
    <t>RAFAEL ALBERTO DEL ORBE MARTINEZ</t>
  </si>
  <si>
    <t>ALBINA DIAZ ACOSTA</t>
  </si>
  <si>
    <t>NERSON ANTONIO FELIZ FERRERAS</t>
  </si>
  <si>
    <t>NESTOR JOSE DE JESUS LAURENS</t>
  </si>
  <si>
    <t>FLORANGEL FELIZ FELIZ</t>
  </si>
  <si>
    <t>VICTOR SATURNINO SEGURA FELIZ</t>
  </si>
  <si>
    <t>ROGEL NELIO SOTO TEJEDA</t>
  </si>
  <si>
    <t>LISSETTE CAROLINA ROJAS BERROA</t>
  </si>
  <si>
    <t>FIOR DALIZA DORIS ALTAGRACIA GUERRE</t>
  </si>
  <si>
    <t>LINO ARTURO CASTRO</t>
  </si>
  <si>
    <t>CARLOS MANUEL FELIZ CUELLO</t>
  </si>
  <si>
    <t>EUNICE FIGUEROA TEJEDA</t>
  </si>
  <si>
    <t>DIANA ESCAÑO MARTINEZ</t>
  </si>
  <si>
    <t>HERMES ALTAGRACIA MECARRIELLO CADIZ</t>
  </si>
  <si>
    <t>PILAR DIAZ</t>
  </si>
  <si>
    <t>GUILLERMO ANDRES RIOFRIO TEZANOS</t>
  </si>
  <si>
    <t>BIANCA DOLORES DIAZ MENA</t>
  </si>
  <si>
    <t>YENNY DANILZA MARTINEZ RODRIGUEZ</t>
  </si>
  <si>
    <t>FRANCISCO ALBERTO FELIZ FELIZ</t>
  </si>
  <si>
    <t>LEANDRA BETANIA ARBONA MELO</t>
  </si>
  <si>
    <t>RAFAEL  JESUS RODRIGUEZ  SOSA</t>
  </si>
  <si>
    <t>ESPERANZA ILDA PEREZ DE CORDERO</t>
  </si>
  <si>
    <t>YSABEL SANTANA FIGARO</t>
  </si>
  <si>
    <t>HILDA ROSA SOTO ARIAS</t>
  </si>
  <si>
    <t>VALENTINA MATOS VASQUEZ</t>
  </si>
  <si>
    <t>LEONARDO PLATA MEDINA</t>
  </si>
  <si>
    <t>PERIODISTA</t>
  </si>
  <si>
    <t>PROMOTOR (A)</t>
  </si>
  <si>
    <t>PROMOTOR (A) SOCIAL</t>
  </si>
  <si>
    <t>RELACIONISTA PUBLICA</t>
  </si>
  <si>
    <t>FOTOGRAFO (A)</t>
  </si>
  <si>
    <t>ADMINISTRADOR REDES SOCIALES</t>
  </si>
  <si>
    <t>ASISTENTE SUMINISTRO</t>
  </si>
  <si>
    <t>AUXILIAR ADMINISTRATIVO (A)</t>
  </si>
  <si>
    <t>PSICOLOGA II</t>
  </si>
  <si>
    <t>ASISTENTE ADMINISTRATIVA</t>
  </si>
  <si>
    <t>COORDINADOR (A)</t>
  </si>
  <si>
    <t>COORDINADOR DE PARES</t>
  </si>
  <si>
    <t>COORDINADORA CONSEJERIA PARES</t>
  </si>
  <si>
    <t>Riesgos Laborales 
(1.1%) (2*)</t>
  </si>
  <si>
    <t>CONSEJO NACIONAL PARA EL VIH Y EL SIDA (CONAVIHSIDA)</t>
  </si>
  <si>
    <t xml:space="preserve">Coordinación de Poblaciones Clave  de  Movilización Social y Educaciòn </t>
  </si>
  <si>
    <t>Coordinación de Comunicación Estratégica y Prensa</t>
  </si>
  <si>
    <t>Coordinación de la Gestión de Fortalecimiento de los Servicios de Salud</t>
  </si>
  <si>
    <t>Dirección Ejecutiva</t>
  </si>
  <si>
    <t xml:space="preserve">No. </t>
  </si>
  <si>
    <t>MELISSA DE LOS ANGELES JACOBO DE LEON</t>
  </si>
  <si>
    <t>ASESORA</t>
  </si>
  <si>
    <t xml:space="preserve">BENNY RODRIGUEZ FERRERAS </t>
  </si>
  <si>
    <t>Realizado Por:</t>
  </si>
  <si>
    <t>Revisado Por:</t>
  </si>
  <si>
    <t>Aprobado Por:</t>
  </si>
  <si>
    <t>Lic. Dionicia Díaz Presinal de Vidal</t>
  </si>
  <si>
    <t>Dr. Víctor Terrero Encarnación</t>
  </si>
  <si>
    <t>Coordinadora de Controles Internos</t>
  </si>
  <si>
    <t>Director Ejecutivo</t>
  </si>
  <si>
    <t>CERTIFICO QUE ESTA NOMINA DE PAGO QUE CONSTA DE ***2*** HOJAS, ESTA CORRECTA Y COMPLETA Y QUE LAS PERSONAS ENUMERADAS EN LA MISMA SON LAS QUE A LA FECHA FIGURAN EN LOS RECORDS DE PERSONAL QUE MANTIENE LA CNECC.</t>
  </si>
  <si>
    <t>JUAN BAUTISTA CALDERON GUERRERO</t>
  </si>
  <si>
    <t>KILSSY ELISA MENDEZ LOPEZ</t>
  </si>
  <si>
    <t>Seguro Sávica</t>
  </si>
  <si>
    <t xml:space="preserve">Lic. Yahaira M. Escaño Bautista </t>
  </si>
  <si>
    <t>Coord. Gestión y Desarrollo Humano</t>
  </si>
  <si>
    <t>“AÑO DEL FOMENTO DE LAS EXPORTACIONES”</t>
  </si>
  <si>
    <t>MARIA FERNANDA NIN MEDINA</t>
  </si>
  <si>
    <t>Recepcionista del CONAVIHSIDA</t>
  </si>
  <si>
    <t>Coordinación Administrativa-Financiera</t>
  </si>
  <si>
    <t>Mensajero del CONAVIHSIDA</t>
  </si>
  <si>
    <t>BERTRAN FELIZ SEGURA</t>
  </si>
  <si>
    <t xml:space="preserve">            Autorizado Por:</t>
  </si>
  <si>
    <r>
      <t xml:space="preserve">   (2*) Salario cotizable hasta RD$44,548, deducción directa de la declaración TSS del SUIRPLUS.</t>
    </r>
    <r>
      <rPr>
        <b/>
        <sz val="18"/>
        <rFont val="Arial"/>
        <family val="2"/>
      </rPr>
      <t>(Riesgo Laboral)</t>
    </r>
  </si>
  <si>
    <r>
      <t xml:space="preserve">   (3*) Salario cotizable hasta RD$111,370.00, deducción directa de la declaración TSS del SUIRPLUS.</t>
    </r>
    <r>
      <rPr>
        <b/>
        <sz val="18"/>
        <rFont val="Arial"/>
        <family val="2"/>
      </rPr>
      <t>(Seguro de Salud)</t>
    </r>
  </si>
  <si>
    <r>
      <t xml:space="preserve">   (4*) Salario cotizable hasta RD$222,740.00, deducción directa de la declaración TSS del SUIRPLUS</t>
    </r>
    <r>
      <rPr>
        <b/>
        <sz val="18"/>
        <rFont val="Arial"/>
        <family val="2"/>
      </rPr>
      <t>.(Seguro de Pension)</t>
    </r>
  </si>
  <si>
    <t xml:space="preserve">  Coordinadora Financiero</t>
  </si>
  <si>
    <t xml:space="preserve">       Lic. Ingrid Melo</t>
  </si>
  <si>
    <t xml:space="preserve">       Correspondiente a abril del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</si>
</sst>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vertical="center"/>
    </xf>
    <xf numFmtId="171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71" fontId="4" fillId="34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47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14" fontId="4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24" xfId="0" applyNumberFormat="1" applyFont="1" applyFill="1" applyBorder="1" applyAlignment="1">
      <alignment horizontal="center" vertical="center"/>
    </xf>
    <xf numFmtId="171" fontId="5" fillId="35" borderId="24" xfId="0" applyNumberFormat="1" applyFont="1" applyFill="1" applyBorder="1" applyAlignment="1">
      <alignment horizontal="center" vertical="center"/>
    </xf>
    <xf numFmtId="3" fontId="5" fillId="35" borderId="26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171" fontId="5" fillId="35" borderId="15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Alignment="1">
      <alignment horizont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1285875</xdr:colOff>
      <xdr:row>0</xdr:row>
      <xdr:rowOff>0</xdr:rowOff>
    </xdr:from>
    <xdr:to>
      <xdr:col>8</xdr:col>
      <xdr:colOff>971550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54150" y="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60" zoomScaleNormal="71" workbookViewId="0" topLeftCell="A1">
      <selection activeCell="H15" sqref="H15"/>
    </sheetView>
  </sheetViews>
  <sheetFormatPr defaultColWidth="11.421875" defaultRowHeight="12.75"/>
  <cols>
    <col min="1" max="1" width="8.28125" style="0" customWidth="1"/>
    <col min="2" max="2" width="45.140625" style="0" customWidth="1"/>
    <col min="3" max="3" width="51.00390625" style="0" customWidth="1"/>
    <col min="4" max="4" width="36.28125" style="0" customWidth="1"/>
    <col min="5" max="5" width="16.57421875" style="0" customWidth="1"/>
    <col min="6" max="6" width="16.421875" style="0" customWidth="1"/>
    <col min="7" max="7" width="19.28125" style="0" customWidth="1"/>
    <col min="8" max="8" width="19.8515625" style="0" customWidth="1"/>
    <col min="9" max="9" width="15.421875" style="0" customWidth="1"/>
    <col min="10" max="10" width="14.140625" style="0" customWidth="1"/>
    <col min="11" max="11" width="18.421875" style="0" customWidth="1"/>
    <col min="12" max="12" width="17.140625" style="0" bestFit="1" customWidth="1"/>
    <col min="13" max="13" width="18.7109375" style="0" customWidth="1"/>
    <col min="14" max="14" width="19.7109375" style="0" customWidth="1"/>
    <col min="15" max="15" width="16.57421875" style="8" customWidth="1"/>
    <col min="16" max="17" width="18.8515625" style="0" customWidth="1"/>
    <col min="18" max="18" width="19.8515625" style="0" customWidth="1"/>
    <col min="19" max="19" width="17.140625" style="0" customWidth="1"/>
    <col min="20" max="20" width="20.7109375" style="0" customWidth="1"/>
    <col min="21" max="21" width="16.57421875" style="0" customWidth="1"/>
  </cols>
  <sheetData>
    <row r="1" spans="1:21" ht="2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  <c r="P1" s="2"/>
      <c r="Q1" s="2"/>
      <c r="R1" s="2"/>
      <c r="S1" s="2"/>
      <c r="T1" s="2"/>
      <c r="U1" s="2"/>
    </row>
    <row r="2" spans="1:2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1"/>
      <c r="Q2" s="1"/>
      <c r="R2" s="1"/>
      <c r="S2" s="1"/>
      <c r="T2" s="1"/>
      <c r="U2" s="1"/>
    </row>
    <row r="3" spans="1:21" ht="20.25">
      <c r="A3" s="1"/>
      <c r="B3" s="1"/>
      <c r="C3" s="1"/>
      <c r="D3" s="1"/>
      <c r="E3" s="1"/>
      <c r="F3" s="1"/>
      <c r="G3" s="20"/>
      <c r="H3" s="20"/>
      <c r="I3" s="20"/>
      <c r="J3" s="20"/>
      <c r="K3" s="1"/>
      <c r="L3" s="1"/>
      <c r="M3" s="1"/>
      <c r="N3" s="1"/>
      <c r="O3" s="7"/>
      <c r="P3" s="1"/>
      <c r="Q3" s="1"/>
      <c r="R3" s="1"/>
      <c r="S3" s="1"/>
      <c r="T3" s="1"/>
      <c r="U3" s="1"/>
    </row>
    <row r="4" spans="1:21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  <c r="Q4" s="1"/>
      <c r="R4" s="1"/>
      <c r="S4" s="1"/>
      <c r="T4" s="1"/>
      <c r="U4" s="1"/>
    </row>
    <row r="5" spans="1:21" ht="21" customHeight="1">
      <c r="A5" s="94" t="s">
        <v>70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17.25" customHeight="1">
      <c r="A6" s="95" t="s">
        <v>92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</row>
    <row r="7" spans="1:21" ht="2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  <c r="R7" s="21"/>
      <c r="S7" s="21"/>
      <c r="T7" s="21"/>
      <c r="U7" s="21"/>
    </row>
    <row r="8" spans="1:21" ht="20.25">
      <c r="A8" s="94" t="s">
        <v>19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ht="20.25">
      <c r="A9" s="94" t="s">
        <v>104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ht="16.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  <c r="U10" s="1"/>
    </row>
    <row r="11" spans="1:21" ht="16.5" customHeight="1">
      <c r="A11" s="85" t="s">
        <v>75</v>
      </c>
      <c r="B11" s="96" t="s">
        <v>13</v>
      </c>
      <c r="C11" s="12"/>
      <c r="D11" s="96" t="s">
        <v>14</v>
      </c>
      <c r="E11" s="12"/>
      <c r="F11" s="62"/>
      <c r="G11" s="62"/>
      <c r="H11" s="106" t="s">
        <v>15</v>
      </c>
      <c r="I11" s="13"/>
      <c r="J11" s="98" t="s">
        <v>89</v>
      </c>
      <c r="K11" s="104" t="s">
        <v>10</v>
      </c>
      <c r="L11" s="104"/>
      <c r="M11" s="104"/>
      <c r="N11" s="104"/>
      <c r="O11" s="104"/>
      <c r="P11" s="104"/>
      <c r="Q11" s="105"/>
      <c r="R11" s="91" t="s">
        <v>2</v>
      </c>
      <c r="S11" s="92"/>
      <c r="T11" s="85" t="s">
        <v>16</v>
      </c>
      <c r="U11" s="85" t="s">
        <v>5</v>
      </c>
    </row>
    <row r="12" spans="1:21" ht="31.5" customHeight="1">
      <c r="A12" s="86"/>
      <c r="B12" s="97"/>
      <c r="C12" s="14" t="s">
        <v>23</v>
      </c>
      <c r="D12" s="97"/>
      <c r="E12" s="15" t="s">
        <v>17</v>
      </c>
      <c r="F12" s="108" t="s">
        <v>20</v>
      </c>
      <c r="G12" s="108"/>
      <c r="H12" s="107"/>
      <c r="I12" s="16" t="s">
        <v>25</v>
      </c>
      <c r="J12" s="99"/>
      <c r="K12" s="93" t="s">
        <v>11</v>
      </c>
      <c r="L12" s="93"/>
      <c r="M12" s="99" t="s">
        <v>69</v>
      </c>
      <c r="N12" s="103" t="s">
        <v>12</v>
      </c>
      <c r="O12" s="93"/>
      <c r="P12" s="88" t="s">
        <v>27</v>
      </c>
      <c r="Q12" s="114" t="s">
        <v>0</v>
      </c>
      <c r="R12" s="101" t="s">
        <v>4</v>
      </c>
      <c r="S12" s="112" t="s">
        <v>1</v>
      </c>
      <c r="T12" s="86"/>
      <c r="U12" s="86"/>
    </row>
    <row r="13" spans="1:21" ht="70.5" customHeight="1" thickBot="1">
      <c r="A13" s="86"/>
      <c r="B13" s="97"/>
      <c r="C13" s="14"/>
      <c r="D13" s="97"/>
      <c r="E13" s="15"/>
      <c r="F13" s="62" t="s">
        <v>21</v>
      </c>
      <c r="G13" s="62" t="s">
        <v>22</v>
      </c>
      <c r="H13" s="107"/>
      <c r="I13" s="16" t="s">
        <v>26</v>
      </c>
      <c r="J13" s="100"/>
      <c r="K13" s="17" t="s">
        <v>6</v>
      </c>
      <c r="L13" s="18" t="s">
        <v>7</v>
      </c>
      <c r="M13" s="100"/>
      <c r="N13" s="17" t="s">
        <v>8</v>
      </c>
      <c r="O13" s="19" t="s">
        <v>9</v>
      </c>
      <c r="P13" s="89"/>
      <c r="Q13" s="115"/>
      <c r="R13" s="102"/>
      <c r="S13" s="113"/>
      <c r="T13" s="87"/>
      <c r="U13" s="87"/>
    </row>
    <row r="14" spans="1:21" s="9" customFormat="1" ht="60" customHeight="1" thickBot="1">
      <c r="A14" s="23">
        <v>1</v>
      </c>
      <c r="B14" s="24" t="s">
        <v>40</v>
      </c>
      <c r="C14" s="25" t="s">
        <v>73</v>
      </c>
      <c r="D14" s="26" t="s">
        <v>62</v>
      </c>
      <c r="E14" s="27" t="s">
        <v>18</v>
      </c>
      <c r="F14" s="43">
        <v>42887</v>
      </c>
      <c r="G14" s="43">
        <v>43251</v>
      </c>
      <c r="H14" s="29">
        <v>36809.07</v>
      </c>
      <c r="I14" s="29">
        <v>0</v>
      </c>
      <c r="J14" s="29">
        <v>25</v>
      </c>
      <c r="K14" s="29">
        <f aca="true" t="shared" si="0" ref="K14:K46">+H14*2.87%</f>
        <v>1056.420309</v>
      </c>
      <c r="L14" s="29">
        <f aca="true" t="shared" si="1" ref="L14:L46">+H14*7.1%</f>
        <v>2613.44397</v>
      </c>
      <c r="M14" s="29">
        <f aca="true" t="shared" si="2" ref="M14:M42">+H14*1.1%</f>
        <v>404.89977000000005</v>
      </c>
      <c r="N14" s="29">
        <f aca="true" t="shared" si="3" ref="N14:N46">+H14*3.04%</f>
        <v>1118.995728</v>
      </c>
      <c r="O14" s="30">
        <f>+H14*7.09%</f>
        <v>2609.7630630000003</v>
      </c>
      <c r="P14" s="29">
        <v>0</v>
      </c>
      <c r="Q14" s="30">
        <f>SUM(K14:P14)</f>
        <v>7803.5228400000005</v>
      </c>
      <c r="R14" s="29">
        <f aca="true" t="shared" si="4" ref="R14:R46">+K14+N14</f>
        <v>2175.416037</v>
      </c>
      <c r="S14" s="30">
        <f>+L14+M14+O14</f>
        <v>5628.106803000001</v>
      </c>
      <c r="T14" s="29">
        <f>+H14-R14-I14-J14-P14</f>
        <v>34608.653963</v>
      </c>
      <c r="U14" s="31">
        <v>121</v>
      </c>
    </row>
    <row r="15" spans="1:21" s="9" customFormat="1" ht="49.5" customHeight="1" thickBot="1">
      <c r="A15" s="23">
        <f>A14+1</f>
        <v>2</v>
      </c>
      <c r="B15" s="24" t="s">
        <v>93</v>
      </c>
      <c r="C15" s="26" t="s">
        <v>95</v>
      </c>
      <c r="D15" s="32" t="s">
        <v>94</v>
      </c>
      <c r="E15" s="27" t="s">
        <v>18</v>
      </c>
      <c r="F15" s="28">
        <v>43101</v>
      </c>
      <c r="G15" s="28">
        <v>43465</v>
      </c>
      <c r="H15" s="29">
        <v>11000</v>
      </c>
      <c r="I15" s="29">
        <v>0</v>
      </c>
      <c r="J15" s="29">
        <v>25</v>
      </c>
      <c r="K15" s="29">
        <f t="shared" si="0"/>
        <v>315.7</v>
      </c>
      <c r="L15" s="29">
        <f t="shared" si="1"/>
        <v>780.9999999999999</v>
      </c>
      <c r="M15" s="29">
        <f t="shared" si="2"/>
        <v>121.00000000000001</v>
      </c>
      <c r="N15" s="29">
        <f t="shared" si="3"/>
        <v>334.4</v>
      </c>
      <c r="O15" s="30">
        <f aca="true" t="shared" si="5" ref="O15:O46">+H15*7.09%</f>
        <v>779.9000000000001</v>
      </c>
      <c r="P15" s="29">
        <v>0</v>
      </c>
      <c r="Q15" s="30">
        <f aca="true" t="shared" si="6" ref="Q15:Q46">SUM(K15:P15)</f>
        <v>2332</v>
      </c>
      <c r="R15" s="29">
        <f t="shared" si="4"/>
        <v>650.0999999999999</v>
      </c>
      <c r="S15" s="30">
        <f aca="true" t="shared" si="7" ref="S15:S46">+L15+M15+O15</f>
        <v>1681.9</v>
      </c>
      <c r="T15" s="29">
        <f aca="true" t="shared" si="8" ref="T15:T46">+H15-R15-I15-J15-P15</f>
        <v>10324.9</v>
      </c>
      <c r="U15" s="31">
        <v>121</v>
      </c>
    </row>
    <row r="16" spans="1:21" s="9" customFormat="1" ht="49.5" customHeight="1" thickBot="1">
      <c r="A16" s="23">
        <f aca="true" t="shared" si="9" ref="A16:A46">A15+1</f>
        <v>3</v>
      </c>
      <c r="B16" s="24" t="s">
        <v>97</v>
      </c>
      <c r="C16" s="26" t="s">
        <v>95</v>
      </c>
      <c r="D16" s="32" t="s">
        <v>96</v>
      </c>
      <c r="E16" s="27" t="s">
        <v>18</v>
      </c>
      <c r="F16" s="28">
        <v>43101</v>
      </c>
      <c r="G16" s="28">
        <v>43465</v>
      </c>
      <c r="H16" s="29">
        <v>15000</v>
      </c>
      <c r="I16" s="29">
        <v>0</v>
      </c>
      <c r="J16" s="29">
        <v>25</v>
      </c>
      <c r="K16" s="29">
        <f>+H16*2.87%</f>
        <v>430.5</v>
      </c>
      <c r="L16" s="29">
        <f>+H16*7.1%</f>
        <v>1065</v>
      </c>
      <c r="M16" s="29">
        <f>+H16*1.1%</f>
        <v>165.00000000000003</v>
      </c>
      <c r="N16" s="29">
        <f>+H16*3.04%</f>
        <v>456</v>
      </c>
      <c r="O16" s="30">
        <f>+H16*7.09%</f>
        <v>1063.5</v>
      </c>
      <c r="P16" s="29">
        <v>0</v>
      </c>
      <c r="Q16" s="30">
        <f>SUM(K16:P16)</f>
        <v>3180</v>
      </c>
      <c r="R16" s="29">
        <f>+K16+N16</f>
        <v>886.5</v>
      </c>
      <c r="S16" s="30">
        <f>+L16+M16+O16</f>
        <v>2293.5</v>
      </c>
      <c r="T16" s="29">
        <f>+H16-R16-I16-J16-P16</f>
        <v>14088.5</v>
      </c>
      <c r="U16" s="31">
        <v>121</v>
      </c>
    </row>
    <row r="17" spans="1:21" s="9" customFormat="1" ht="61.5" customHeight="1" thickBot="1">
      <c r="A17" s="23">
        <f t="shared" si="9"/>
        <v>4</v>
      </c>
      <c r="B17" s="33" t="s">
        <v>52</v>
      </c>
      <c r="C17" s="34" t="s">
        <v>73</v>
      </c>
      <c r="D17" s="32" t="s">
        <v>67</v>
      </c>
      <c r="E17" s="35" t="s">
        <v>18</v>
      </c>
      <c r="F17" s="28">
        <v>42767</v>
      </c>
      <c r="G17" s="28">
        <v>43131</v>
      </c>
      <c r="H17" s="29">
        <v>13800</v>
      </c>
      <c r="I17" s="29">
        <v>0</v>
      </c>
      <c r="J17" s="29">
        <v>25</v>
      </c>
      <c r="K17" s="29">
        <f t="shared" si="0"/>
        <v>396.06</v>
      </c>
      <c r="L17" s="29">
        <f t="shared" si="1"/>
        <v>979.8</v>
      </c>
      <c r="M17" s="29">
        <f t="shared" si="2"/>
        <v>151.8</v>
      </c>
      <c r="N17" s="29">
        <f t="shared" si="3"/>
        <v>419.52</v>
      </c>
      <c r="O17" s="30">
        <f t="shared" si="5"/>
        <v>978.4200000000001</v>
      </c>
      <c r="P17" s="29">
        <v>0</v>
      </c>
      <c r="Q17" s="30">
        <f t="shared" si="6"/>
        <v>2925.6</v>
      </c>
      <c r="R17" s="29">
        <f t="shared" si="4"/>
        <v>815.5799999999999</v>
      </c>
      <c r="S17" s="30">
        <f t="shared" si="7"/>
        <v>2110.02</v>
      </c>
      <c r="T17" s="29">
        <f t="shared" si="8"/>
        <v>12959.42</v>
      </c>
      <c r="U17" s="31">
        <v>121</v>
      </c>
    </row>
    <row r="18" spans="1:21" s="9" customFormat="1" ht="61.5" customHeight="1" thickBot="1">
      <c r="A18" s="23">
        <f t="shared" si="9"/>
        <v>5</v>
      </c>
      <c r="B18" s="33" t="s">
        <v>53</v>
      </c>
      <c r="C18" s="32" t="s">
        <v>73</v>
      </c>
      <c r="D18" s="32" t="s">
        <v>68</v>
      </c>
      <c r="E18" s="35" t="s">
        <v>18</v>
      </c>
      <c r="F18" s="28">
        <v>42767</v>
      </c>
      <c r="G18" s="28">
        <v>43131</v>
      </c>
      <c r="H18" s="29">
        <v>15912.72</v>
      </c>
      <c r="I18" s="29">
        <v>0</v>
      </c>
      <c r="J18" s="29">
        <v>25</v>
      </c>
      <c r="K18" s="29">
        <f t="shared" si="0"/>
        <v>456.695064</v>
      </c>
      <c r="L18" s="29">
        <f t="shared" si="1"/>
        <v>1129.8031199999998</v>
      </c>
      <c r="M18" s="29">
        <f t="shared" si="2"/>
        <v>175.03992000000002</v>
      </c>
      <c r="N18" s="29">
        <f t="shared" si="3"/>
        <v>483.746688</v>
      </c>
      <c r="O18" s="30">
        <f t="shared" si="5"/>
        <v>1128.211848</v>
      </c>
      <c r="P18" s="29">
        <v>0</v>
      </c>
      <c r="Q18" s="30">
        <f t="shared" si="6"/>
        <v>3373.49664</v>
      </c>
      <c r="R18" s="29">
        <f t="shared" si="4"/>
        <v>940.441752</v>
      </c>
      <c r="S18" s="30">
        <f t="shared" si="7"/>
        <v>2433.0548879999997</v>
      </c>
      <c r="T18" s="29">
        <f t="shared" si="8"/>
        <v>14947.278247999999</v>
      </c>
      <c r="U18" s="31">
        <v>121</v>
      </c>
    </row>
    <row r="19" spans="1:21" s="9" customFormat="1" ht="43.5" customHeight="1" thickBot="1">
      <c r="A19" s="23">
        <f t="shared" si="9"/>
        <v>6</v>
      </c>
      <c r="B19" s="33" t="s">
        <v>37</v>
      </c>
      <c r="C19" s="32" t="s">
        <v>72</v>
      </c>
      <c r="D19" s="32" t="s">
        <v>61</v>
      </c>
      <c r="E19" s="35" t="s">
        <v>18</v>
      </c>
      <c r="F19" s="28">
        <v>43070</v>
      </c>
      <c r="G19" s="28">
        <v>43281</v>
      </c>
      <c r="H19" s="29">
        <v>44000</v>
      </c>
      <c r="I19" s="29">
        <v>1007.19</v>
      </c>
      <c r="J19" s="29">
        <v>25</v>
      </c>
      <c r="K19" s="29">
        <f t="shared" si="0"/>
        <v>1262.8</v>
      </c>
      <c r="L19" s="29">
        <f t="shared" si="1"/>
        <v>3123.9999999999995</v>
      </c>
      <c r="M19" s="29">
        <f t="shared" si="2"/>
        <v>484.00000000000006</v>
      </c>
      <c r="N19" s="29">
        <f t="shared" si="3"/>
        <v>1337.6</v>
      </c>
      <c r="O19" s="30">
        <f t="shared" si="5"/>
        <v>3119.6000000000004</v>
      </c>
      <c r="P19" s="29">
        <v>0</v>
      </c>
      <c r="Q19" s="30">
        <f t="shared" si="6"/>
        <v>9328</v>
      </c>
      <c r="R19" s="29">
        <f t="shared" si="4"/>
        <v>2600.3999999999996</v>
      </c>
      <c r="S19" s="30">
        <f t="shared" si="7"/>
        <v>6727.6</v>
      </c>
      <c r="T19" s="29">
        <f t="shared" si="8"/>
        <v>40367.409999999996</v>
      </c>
      <c r="U19" s="31">
        <v>121</v>
      </c>
    </row>
    <row r="20" spans="1:21" s="9" customFormat="1" ht="54.75" customHeight="1" thickBot="1">
      <c r="A20" s="23">
        <f t="shared" si="9"/>
        <v>7</v>
      </c>
      <c r="B20" s="33" t="s">
        <v>42</v>
      </c>
      <c r="C20" s="32" t="s">
        <v>71</v>
      </c>
      <c r="D20" s="32" t="s">
        <v>64</v>
      </c>
      <c r="E20" s="35" t="s">
        <v>18</v>
      </c>
      <c r="F20" s="28">
        <v>42979</v>
      </c>
      <c r="G20" s="28">
        <v>43281</v>
      </c>
      <c r="H20" s="29">
        <v>35000</v>
      </c>
      <c r="I20" s="29">
        <v>0</v>
      </c>
      <c r="J20" s="29">
        <v>25</v>
      </c>
      <c r="K20" s="29">
        <f t="shared" si="0"/>
        <v>1004.5</v>
      </c>
      <c r="L20" s="29">
        <f t="shared" si="1"/>
        <v>2485</v>
      </c>
      <c r="M20" s="29">
        <f t="shared" si="2"/>
        <v>385.00000000000006</v>
      </c>
      <c r="N20" s="29">
        <f t="shared" si="3"/>
        <v>1064</v>
      </c>
      <c r="O20" s="30">
        <f t="shared" si="5"/>
        <v>2481.5</v>
      </c>
      <c r="P20" s="29">
        <v>0</v>
      </c>
      <c r="Q20" s="30">
        <f t="shared" si="6"/>
        <v>7420</v>
      </c>
      <c r="R20" s="29">
        <f t="shared" si="4"/>
        <v>2068.5</v>
      </c>
      <c r="S20" s="30">
        <f t="shared" si="7"/>
        <v>5351.5</v>
      </c>
      <c r="T20" s="29">
        <f t="shared" si="8"/>
        <v>32906.5</v>
      </c>
      <c r="U20" s="31">
        <v>121</v>
      </c>
    </row>
    <row r="21" spans="1:21" s="9" customFormat="1" ht="60" customHeight="1" thickBot="1">
      <c r="A21" s="23">
        <f t="shared" si="9"/>
        <v>8</v>
      </c>
      <c r="B21" s="33" t="s">
        <v>29</v>
      </c>
      <c r="C21" s="32" t="s">
        <v>71</v>
      </c>
      <c r="D21" s="32" t="s">
        <v>57</v>
      </c>
      <c r="E21" s="35" t="s">
        <v>18</v>
      </c>
      <c r="F21" s="28">
        <v>42736</v>
      </c>
      <c r="G21" s="28">
        <v>43100</v>
      </c>
      <c r="H21" s="29">
        <v>12730.17</v>
      </c>
      <c r="I21" s="29">
        <v>0</v>
      </c>
      <c r="J21" s="29">
        <v>25</v>
      </c>
      <c r="K21" s="29">
        <f t="shared" si="0"/>
        <v>365.355879</v>
      </c>
      <c r="L21" s="29">
        <f t="shared" si="1"/>
        <v>903.8420699999999</v>
      </c>
      <c r="M21" s="29">
        <f t="shared" si="2"/>
        <v>140.03187000000003</v>
      </c>
      <c r="N21" s="29">
        <f t="shared" si="3"/>
        <v>386.997168</v>
      </c>
      <c r="O21" s="30">
        <f t="shared" si="5"/>
        <v>902.569053</v>
      </c>
      <c r="P21" s="29">
        <v>0</v>
      </c>
      <c r="Q21" s="30">
        <f t="shared" si="6"/>
        <v>2698.79604</v>
      </c>
      <c r="R21" s="29">
        <f t="shared" si="4"/>
        <v>752.3530470000001</v>
      </c>
      <c r="S21" s="30">
        <f t="shared" si="7"/>
        <v>1946.4429930000001</v>
      </c>
      <c r="T21" s="29">
        <f>+H21-R21-I21-J21-P21</f>
        <v>11952.816953</v>
      </c>
      <c r="U21" s="31">
        <v>121</v>
      </c>
    </row>
    <row r="22" spans="1:21" s="9" customFormat="1" ht="60" customHeight="1" thickBot="1">
      <c r="A22" s="23">
        <f t="shared" si="9"/>
        <v>9</v>
      </c>
      <c r="B22" s="33" t="s">
        <v>30</v>
      </c>
      <c r="C22" s="32" t="s">
        <v>71</v>
      </c>
      <c r="D22" s="32" t="s">
        <v>57</v>
      </c>
      <c r="E22" s="35" t="s">
        <v>18</v>
      </c>
      <c r="F22" s="28">
        <v>42736</v>
      </c>
      <c r="G22" s="28">
        <v>43100</v>
      </c>
      <c r="H22" s="29">
        <v>12730.17</v>
      </c>
      <c r="I22" s="29">
        <v>0</v>
      </c>
      <c r="J22" s="29">
        <v>25</v>
      </c>
      <c r="K22" s="29">
        <f t="shared" si="0"/>
        <v>365.355879</v>
      </c>
      <c r="L22" s="29">
        <f t="shared" si="1"/>
        <v>903.8420699999999</v>
      </c>
      <c r="M22" s="29">
        <f t="shared" si="2"/>
        <v>140.03187000000003</v>
      </c>
      <c r="N22" s="29">
        <f t="shared" si="3"/>
        <v>386.997168</v>
      </c>
      <c r="O22" s="30">
        <f t="shared" si="5"/>
        <v>902.569053</v>
      </c>
      <c r="P22" s="29">
        <v>0</v>
      </c>
      <c r="Q22" s="30">
        <f t="shared" si="6"/>
        <v>2698.79604</v>
      </c>
      <c r="R22" s="29">
        <f t="shared" si="4"/>
        <v>752.3530470000001</v>
      </c>
      <c r="S22" s="30">
        <f t="shared" si="7"/>
        <v>1946.4429930000001</v>
      </c>
      <c r="T22" s="29">
        <f t="shared" si="8"/>
        <v>11952.816953</v>
      </c>
      <c r="U22" s="31">
        <v>121</v>
      </c>
    </row>
    <row r="23" spans="1:21" s="9" customFormat="1" ht="60" customHeight="1" thickBot="1">
      <c r="A23" s="23">
        <f t="shared" si="9"/>
        <v>10</v>
      </c>
      <c r="B23" s="33" t="s">
        <v>39</v>
      </c>
      <c r="C23" s="32" t="s">
        <v>71</v>
      </c>
      <c r="D23" s="32" t="s">
        <v>57</v>
      </c>
      <c r="E23" s="35" t="s">
        <v>18</v>
      </c>
      <c r="F23" s="28">
        <v>43040</v>
      </c>
      <c r="G23" s="28">
        <v>43404</v>
      </c>
      <c r="H23" s="29">
        <v>10000</v>
      </c>
      <c r="I23" s="29">
        <v>0</v>
      </c>
      <c r="J23" s="29">
        <v>25</v>
      </c>
      <c r="K23" s="29">
        <f t="shared" si="0"/>
        <v>287</v>
      </c>
      <c r="L23" s="29">
        <f t="shared" si="1"/>
        <v>709.9999999999999</v>
      </c>
      <c r="M23" s="29">
        <f t="shared" si="2"/>
        <v>110.00000000000001</v>
      </c>
      <c r="N23" s="29">
        <f t="shared" si="3"/>
        <v>304</v>
      </c>
      <c r="O23" s="30">
        <f t="shared" si="5"/>
        <v>709</v>
      </c>
      <c r="P23" s="29">
        <v>0</v>
      </c>
      <c r="Q23" s="30">
        <f t="shared" si="6"/>
        <v>2120</v>
      </c>
      <c r="R23" s="29">
        <f t="shared" si="4"/>
        <v>591</v>
      </c>
      <c r="S23" s="30">
        <f t="shared" si="7"/>
        <v>1529</v>
      </c>
      <c r="T23" s="29">
        <f t="shared" si="8"/>
        <v>9384</v>
      </c>
      <c r="U23" s="31">
        <v>121</v>
      </c>
    </row>
    <row r="24" spans="1:21" s="9" customFormat="1" ht="60" customHeight="1" thickBot="1">
      <c r="A24" s="23">
        <f t="shared" si="9"/>
        <v>11</v>
      </c>
      <c r="B24" s="33" t="s">
        <v>31</v>
      </c>
      <c r="C24" s="32" t="s">
        <v>71</v>
      </c>
      <c r="D24" s="32" t="s">
        <v>58</v>
      </c>
      <c r="E24" s="35" t="s">
        <v>18</v>
      </c>
      <c r="F24" s="28">
        <v>43040</v>
      </c>
      <c r="G24" s="28">
        <v>43404</v>
      </c>
      <c r="H24" s="29">
        <v>10000</v>
      </c>
      <c r="I24" s="29">
        <v>0</v>
      </c>
      <c r="J24" s="29">
        <v>25</v>
      </c>
      <c r="K24" s="29">
        <f t="shared" si="0"/>
        <v>287</v>
      </c>
      <c r="L24" s="29">
        <f t="shared" si="1"/>
        <v>709.9999999999999</v>
      </c>
      <c r="M24" s="29">
        <f t="shared" si="2"/>
        <v>110.00000000000001</v>
      </c>
      <c r="N24" s="29">
        <f t="shared" si="3"/>
        <v>304</v>
      </c>
      <c r="O24" s="30">
        <f t="shared" si="5"/>
        <v>709</v>
      </c>
      <c r="P24" s="29">
        <v>0</v>
      </c>
      <c r="Q24" s="30">
        <f t="shared" si="6"/>
        <v>2120</v>
      </c>
      <c r="R24" s="29">
        <f t="shared" si="4"/>
        <v>591</v>
      </c>
      <c r="S24" s="30">
        <f t="shared" si="7"/>
        <v>1529</v>
      </c>
      <c r="T24" s="29">
        <f t="shared" si="8"/>
        <v>9384</v>
      </c>
      <c r="U24" s="31">
        <v>121</v>
      </c>
    </row>
    <row r="25" spans="1:21" s="9" customFormat="1" ht="60" customHeight="1" thickBot="1">
      <c r="A25" s="23">
        <f t="shared" si="9"/>
        <v>12</v>
      </c>
      <c r="B25" s="33" t="s">
        <v>34</v>
      </c>
      <c r="C25" s="32" t="s">
        <v>71</v>
      </c>
      <c r="D25" s="32" t="s">
        <v>57</v>
      </c>
      <c r="E25" s="35" t="s">
        <v>18</v>
      </c>
      <c r="F25" s="28">
        <v>42736</v>
      </c>
      <c r="G25" s="28">
        <v>43100</v>
      </c>
      <c r="H25" s="29">
        <v>10000</v>
      </c>
      <c r="I25" s="29">
        <v>0</v>
      </c>
      <c r="J25" s="29">
        <v>25</v>
      </c>
      <c r="K25" s="29">
        <f t="shared" si="0"/>
        <v>287</v>
      </c>
      <c r="L25" s="29">
        <f t="shared" si="1"/>
        <v>709.9999999999999</v>
      </c>
      <c r="M25" s="29">
        <f t="shared" si="2"/>
        <v>110.00000000000001</v>
      </c>
      <c r="N25" s="29">
        <f t="shared" si="3"/>
        <v>304</v>
      </c>
      <c r="O25" s="30">
        <f t="shared" si="5"/>
        <v>709</v>
      </c>
      <c r="P25" s="29">
        <v>0</v>
      </c>
      <c r="Q25" s="30">
        <f t="shared" si="6"/>
        <v>2120</v>
      </c>
      <c r="R25" s="29">
        <f t="shared" si="4"/>
        <v>591</v>
      </c>
      <c r="S25" s="30">
        <f t="shared" si="7"/>
        <v>1529</v>
      </c>
      <c r="T25" s="29">
        <f t="shared" si="8"/>
        <v>9384</v>
      </c>
      <c r="U25" s="31">
        <v>121</v>
      </c>
    </row>
    <row r="26" spans="1:21" s="9" customFormat="1" ht="60" customHeight="1" thickBot="1">
      <c r="A26" s="23">
        <f t="shared" si="9"/>
        <v>13</v>
      </c>
      <c r="B26" s="33" t="s">
        <v>35</v>
      </c>
      <c r="C26" s="32" t="s">
        <v>71</v>
      </c>
      <c r="D26" s="32" t="s">
        <v>57</v>
      </c>
      <c r="E26" s="35" t="s">
        <v>18</v>
      </c>
      <c r="F26" s="28">
        <v>43070</v>
      </c>
      <c r="G26" s="28">
        <v>43281</v>
      </c>
      <c r="H26" s="29">
        <v>10000</v>
      </c>
      <c r="I26" s="29">
        <v>0</v>
      </c>
      <c r="J26" s="29">
        <v>25</v>
      </c>
      <c r="K26" s="29">
        <f t="shared" si="0"/>
        <v>287</v>
      </c>
      <c r="L26" s="29">
        <f t="shared" si="1"/>
        <v>709.9999999999999</v>
      </c>
      <c r="M26" s="29">
        <f t="shared" si="2"/>
        <v>110.00000000000001</v>
      </c>
      <c r="N26" s="29">
        <f t="shared" si="3"/>
        <v>304</v>
      </c>
      <c r="O26" s="30">
        <f t="shared" si="5"/>
        <v>709</v>
      </c>
      <c r="P26" s="29">
        <v>0</v>
      </c>
      <c r="Q26" s="30">
        <f t="shared" si="6"/>
        <v>2120</v>
      </c>
      <c r="R26" s="29">
        <f t="shared" si="4"/>
        <v>591</v>
      </c>
      <c r="S26" s="30">
        <f t="shared" si="7"/>
        <v>1529</v>
      </c>
      <c r="T26" s="29">
        <f t="shared" si="8"/>
        <v>9384</v>
      </c>
      <c r="U26" s="31">
        <v>121</v>
      </c>
    </row>
    <row r="27" spans="1:21" s="9" customFormat="1" ht="51.75" customHeight="1" thickBot="1">
      <c r="A27" s="23">
        <f t="shared" si="9"/>
        <v>14</v>
      </c>
      <c r="B27" s="33" t="s">
        <v>44</v>
      </c>
      <c r="C27" s="32" t="s">
        <v>71</v>
      </c>
      <c r="D27" s="32" t="s">
        <v>57</v>
      </c>
      <c r="E27" s="35" t="s">
        <v>18</v>
      </c>
      <c r="F27" s="28">
        <v>43009</v>
      </c>
      <c r="G27" s="28">
        <v>43100</v>
      </c>
      <c r="H27" s="29">
        <v>10000</v>
      </c>
      <c r="I27" s="29">
        <v>0</v>
      </c>
      <c r="J27" s="29">
        <v>25</v>
      </c>
      <c r="K27" s="29">
        <f t="shared" si="0"/>
        <v>287</v>
      </c>
      <c r="L27" s="29">
        <f t="shared" si="1"/>
        <v>709.9999999999999</v>
      </c>
      <c r="M27" s="29">
        <f t="shared" si="2"/>
        <v>110.00000000000001</v>
      </c>
      <c r="N27" s="29">
        <f t="shared" si="3"/>
        <v>304</v>
      </c>
      <c r="O27" s="30">
        <f t="shared" si="5"/>
        <v>709</v>
      </c>
      <c r="P27" s="29">
        <v>0</v>
      </c>
      <c r="Q27" s="30">
        <f t="shared" si="6"/>
        <v>2120</v>
      </c>
      <c r="R27" s="29">
        <f t="shared" si="4"/>
        <v>591</v>
      </c>
      <c r="S27" s="30">
        <f t="shared" si="7"/>
        <v>1529</v>
      </c>
      <c r="T27" s="29">
        <f t="shared" si="8"/>
        <v>9384</v>
      </c>
      <c r="U27" s="31">
        <v>121</v>
      </c>
    </row>
    <row r="28" spans="1:21" s="9" customFormat="1" ht="50.25" customHeight="1" thickBot="1">
      <c r="A28" s="23">
        <f t="shared" si="9"/>
        <v>15</v>
      </c>
      <c r="B28" s="33" t="s">
        <v>45</v>
      </c>
      <c r="C28" s="32" t="s">
        <v>71</v>
      </c>
      <c r="D28" s="32" t="s">
        <v>57</v>
      </c>
      <c r="E28" s="35" t="s">
        <v>18</v>
      </c>
      <c r="F28" s="28">
        <v>43009</v>
      </c>
      <c r="G28" s="28">
        <v>43100</v>
      </c>
      <c r="H28" s="29">
        <v>10000</v>
      </c>
      <c r="I28" s="29">
        <v>0</v>
      </c>
      <c r="J28" s="29">
        <v>25</v>
      </c>
      <c r="K28" s="29">
        <f t="shared" si="0"/>
        <v>287</v>
      </c>
      <c r="L28" s="29">
        <f t="shared" si="1"/>
        <v>709.9999999999999</v>
      </c>
      <c r="M28" s="29">
        <f t="shared" si="2"/>
        <v>110.00000000000001</v>
      </c>
      <c r="N28" s="29">
        <f t="shared" si="3"/>
        <v>304</v>
      </c>
      <c r="O28" s="30">
        <f t="shared" si="5"/>
        <v>709</v>
      </c>
      <c r="P28" s="29">
        <v>0</v>
      </c>
      <c r="Q28" s="30">
        <f t="shared" si="6"/>
        <v>2120</v>
      </c>
      <c r="R28" s="29">
        <f t="shared" si="4"/>
        <v>591</v>
      </c>
      <c r="S28" s="30">
        <f t="shared" si="7"/>
        <v>1529</v>
      </c>
      <c r="T28" s="29">
        <f t="shared" si="8"/>
        <v>9384</v>
      </c>
      <c r="U28" s="31">
        <v>121</v>
      </c>
    </row>
    <row r="29" spans="1:21" s="9" customFormat="1" ht="54.75" customHeight="1" thickBot="1">
      <c r="A29" s="23">
        <f t="shared" si="9"/>
        <v>16</v>
      </c>
      <c r="B29" s="33" t="s">
        <v>46</v>
      </c>
      <c r="C29" s="32" t="s">
        <v>71</v>
      </c>
      <c r="D29" s="32" t="s">
        <v>57</v>
      </c>
      <c r="E29" s="35" t="s">
        <v>18</v>
      </c>
      <c r="F29" s="28">
        <v>43009</v>
      </c>
      <c r="G29" s="28">
        <v>43100</v>
      </c>
      <c r="H29" s="29">
        <v>10000</v>
      </c>
      <c r="I29" s="29">
        <v>0</v>
      </c>
      <c r="J29" s="29">
        <v>25</v>
      </c>
      <c r="K29" s="29">
        <f t="shared" si="0"/>
        <v>287</v>
      </c>
      <c r="L29" s="29">
        <f t="shared" si="1"/>
        <v>709.9999999999999</v>
      </c>
      <c r="M29" s="29">
        <f t="shared" si="2"/>
        <v>110.00000000000001</v>
      </c>
      <c r="N29" s="29">
        <f t="shared" si="3"/>
        <v>304</v>
      </c>
      <c r="O29" s="30">
        <f t="shared" si="5"/>
        <v>709</v>
      </c>
      <c r="P29" s="29">
        <v>0</v>
      </c>
      <c r="Q29" s="30">
        <f t="shared" si="6"/>
        <v>2120</v>
      </c>
      <c r="R29" s="29">
        <f t="shared" si="4"/>
        <v>591</v>
      </c>
      <c r="S29" s="30">
        <f t="shared" si="7"/>
        <v>1529</v>
      </c>
      <c r="T29" s="29">
        <f t="shared" si="8"/>
        <v>9384</v>
      </c>
      <c r="U29" s="31">
        <v>121</v>
      </c>
    </row>
    <row r="30" spans="1:21" s="9" customFormat="1" ht="47.25" customHeight="1" thickBot="1">
      <c r="A30" s="23">
        <f t="shared" si="9"/>
        <v>17</v>
      </c>
      <c r="B30" s="33" t="s">
        <v>47</v>
      </c>
      <c r="C30" s="32" t="s">
        <v>71</v>
      </c>
      <c r="D30" s="32" t="s">
        <v>66</v>
      </c>
      <c r="E30" s="35" t="s">
        <v>18</v>
      </c>
      <c r="F30" s="28">
        <v>43009</v>
      </c>
      <c r="G30" s="28">
        <v>43373</v>
      </c>
      <c r="H30" s="29">
        <v>13800</v>
      </c>
      <c r="I30" s="29">
        <v>0</v>
      </c>
      <c r="J30" s="29">
        <v>25</v>
      </c>
      <c r="K30" s="29">
        <f t="shared" si="0"/>
        <v>396.06</v>
      </c>
      <c r="L30" s="29">
        <f t="shared" si="1"/>
        <v>979.8</v>
      </c>
      <c r="M30" s="29">
        <f t="shared" si="2"/>
        <v>151.8</v>
      </c>
      <c r="N30" s="29">
        <f t="shared" si="3"/>
        <v>419.52</v>
      </c>
      <c r="O30" s="30">
        <f t="shared" si="5"/>
        <v>978.4200000000001</v>
      </c>
      <c r="P30" s="29">
        <v>0</v>
      </c>
      <c r="Q30" s="30">
        <f t="shared" si="6"/>
        <v>2925.6</v>
      </c>
      <c r="R30" s="29">
        <f t="shared" si="4"/>
        <v>815.5799999999999</v>
      </c>
      <c r="S30" s="30">
        <f t="shared" si="7"/>
        <v>2110.02</v>
      </c>
      <c r="T30" s="29">
        <f t="shared" si="8"/>
        <v>12959.42</v>
      </c>
      <c r="U30" s="31">
        <v>121</v>
      </c>
    </row>
    <row r="31" spans="1:21" s="9" customFormat="1" ht="60" customHeight="1" thickBot="1">
      <c r="A31" s="23">
        <f t="shared" si="9"/>
        <v>18</v>
      </c>
      <c r="B31" s="36" t="s">
        <v>48</v>
      </c>
      <c r="C31" s="32" t="s">
        <v>71</v>
      </c>
      <c r="D31" s="37" t="s">
        <v>57</v>
      </c>
      <c r="E31" s="38" t="s">
        <v>18</v>
      </c>
      <c r="F31" s="39">
        <v>43040</v>
      </c>
      <c r="G31" s="39">
        <v>43100</v>
      </c>
      <c r="H31" s="40">
        <v>13000</v>
      </c>
      <c r="I31" s="40">
        <v>0</v>
      </c>
      <c r="J31" s="29">
        <v>25</v>
      </c>
      <c r="K31" s="40">
        <f t="shared" si="0"/>
        <v>373.1</v>
      </c>
      <c r="L31" s="40">
        <f t="shared" si="1"/>
        <v>922.9999999999999</v>
      </c>
      <c r="M31" s="29">
        <f t="shared" si="2"/>
        <v>143.00000000000003</v>
      </c>
      <c r="N31" s="40">
        <f t="shared" si="3"/>
        <v>395.2</v>
      </c>
      <c r="O31" s="30">
        <f t="shared" si="5"/>
        <v>921.7</v>
      </c>
      <c r="P31" s="29">
        <v>0</v>
      </c>
      <c r="Q31" s="30">
        <f t="shared" si="6"/>
        <v>2756</v>
      </c>
      <c r="R31" s="29">
        <f t="shared" si="4"/>
        <v>768.3</v>
      </c>
      <c r="S31" s="30">
        <f t="shared" si="7"/>
        <v>1987.7</v>
      </c>
      <c r="T31" s="29">
        <f t="shared" si="8"/>
        <v>12206.7</v>
      </c>
      <c r="U31" s="31">
        <v>121</v>
      </c>
    </row>
    <row r="32" spans="1:21" s="9" customFormat="1" ht="51" customHeight="1" thickBot="1">
      <c r="A32" s="23">
        <f t="shared" si="9"/>
        <v>19</v>
      </c>
      <c r="B32" s="41" t="s">
        <v>49</v>
      </c>
      <c r="C32" s="32" t="s">
        <v>71</v>
      </c>
      <c r="D32" s="34" t="s">
        <v>57</v>
      </c>
      <c r="E32" s="42" t="s">
        <v>18</v>
      </c>
      <c r="F32" s="43">
        <v>43070</v>
      </c>
      <c r="G32" s="43">
        <v>43131</v>
      </c>
      <c r="H32" s="44">
        <v>10000</v>
      </c>
      <c r="I32" s="44">
        <v>0</v>
      </c>
      <c r="J32" s="29">
        <v>25</v>
      </c>
      <c r="K32" s="44">
        <f t="shared" si="0"/>
        <v>287</v>
      </c>
      <c r="L32" s="44">
        <f t="shared" si="1"/>
        <v>709.9999999999999</v>
      </c>
      <c r="M32" s="29">
        <f t="shared" si="2"/>
        <v>110.00000000000001</v>
      </c>
      <c r="N32" s="44">
        <f t="shared" si="3"/>
        <v>304</v>
      </c>
      <c r="O32" s="30">
        <f t="shared" si="5"/>
        <v>709</v>
      </c>
      <c r="P32" s="29">
        <v>1031.62</v>
      </c>
      <c r="Q32" s="30">
        <f t="shared" si="6"/>
        <v>3151.62</v>
      </c>
      <c r="R32" s="29">
        <f t="shared" si="4"/>
        <v>591</v>
      </c>
      <c r="S32" s="30">
        <f t="shared" si="7"/>
        <v>1529</v>
      </c>
      <c r="T32" s="29">
        <f t="shared" si="8"/>
        <v>8352.380000000001</v>
      </c>
      <c r="U32" s="31">
        <v>121</v>
      </c>
    </row>
    <row r="33" spans="1:21" s="9" customFormat="1" ht="49.5" customHeight="1" thickBot="1">
      <c r="A33" s="23">
        <f t="shared" si="9"/>
        <v>20</v>
      </c>
      <c r="B33" s="33" t="s">
        <v>54</v>
      </c>
      <c r="C33" s="32" t="s">
        <v>71</v>
      </c>
      <c r="D33" s="32" t="s">
        <v>57</v>
      </c>
      <c r="E33" s="35" t="s">
        <v>18</v>
      </c>
      <c r="F33" s="28">
        <v>42856</v>
      </c>
      <c r="G33" s="28">
        <v>43100</v>
      </c>
      <c r="H33" s="29">
        <v>15000</v>
      </c>
      <c r="I33" s="29">
        <v>0</v>
      </c>
      <c r="J33" s="29">
        <v>25</v>
      </c>
      <c r="K33" s="29">
        <f t="shared" si="0"/>
        <v>430.5</v>
      </c>
      <c r="L33" s="29">
        <f t="shared" si="1"/>
        <v>1065</v>
      </c>
      <c r="M33" s="29">
        <f t="shared" si="2"/>
        <v>165.00000000000003</v>
      </c>
      <c r="N33" s="29">
        <f t="shared" si="3"/>
        <v>456</v>
      </c>
      <c r="O33" s="30">
        <f t="shared" si="5"/>
        <v>1063.5</v>
      </c>
      <c r="P33" s="29">
        <v>0</v>
      </c>
      <c r="Q33" s="30">
        <f t="shared" si="6"/>
        <v>3180</v>
      </c>
      <c r="R33" s="29">
        <f t="shared" si="4"/>
        <v>886.5</v>
      </c>
      <c r="S33" s="30">
        <f t="shared" si="7"/>
        <v>2293.5</v>
      </c>
      <c r="T33" s="29">
        <f t="shared" si="8"/>
        <v>14088.5</v>
      </c>
      <c r="U33" s="31">
        <v>121</v>
      </c>
    </row>
    <row r="34" spans="1:21" s="9" customFormat="1" ht="60" customHeight="1" thickBot="1">
      <c r="A34" s="23">
        <f t="shared" si="9"/>
        <v>21</v>
      </c>
      <c r="B34" s="33" t="s">
        <v>55</v>
      </c>
      <c r="C34" s="32" t="s">
        <v>71</v>
      </c>
      <c r="D34" s="32" t="s">
        <v>57</v>
      </c>
      <c r="E34" s="35" t="s">
        <v>18</v>
      </c>
      <c r="F34" s="28">
        <v>42856</v>
      </c>
      <c r="G34" s="28">
        <v>43100</v>
      </c>
      <c r="H34" s="29">
        <v>10000</v>
      </c>
      <c r="I34" s="29">
        <v>0</v>
      </c>
      <c r="J34" s="29">
        <v>25</v>
      </c>
      <c r="K34" s="29">
        <f t="shared" si="0"/>
        <v>287</v>
      </c>
      <c r="L34" s="29">
        <f t="shared" si="1"/>
        <v>709.9999999999999</v>
      </c>
      <c r="M34" s="29">
        <f t="shared" si="2"/>
        <v>110.00000000000001</v>
      </c>
      <c r="N34" s="29">
        <f t="shared" si="3"/>
        <v>304</v>
      </c>
      <c r="O34" s="30">
        <f t="shared" si="5"/>
        <v>709</v>
      </c>
      <c r="P34" s="29">
        <v>0</v>
      </c>
      <c r="Q34" s="30">
        <f t="shared" si="6"/>
        <v>2120</v>
      </c>
      <c r="R34" s="29">
        <f t="shared" si="4"/>
        <v>591</v>
      </c>
      <c r="S34" s="30">
        <f t="shared" si="7"/>
        <v>1529</v>
      </c>
      <c r="T34" s="29">
        <f t="shared" si="8"/>
        <v>9384</v>
      </c>
      <c r="U34" s="31">
        <v>121</v>
      </c>
    </row>
    <row r="35" spans="1:21" s="9" customFormat="1" ht="60" customHeight="1" thickBot="1">
      <c r="A35" s="23">
        <f t="shared" si="9"/>
        <v>22</v>
      </c>
      <c r="B35" s="33" t="s">
        <v>87</v>
      </c>
      <c r="C35" s="32" t="s">
        <v>71</v>
      </c>
      <c r="D35" s="32" t="s">
        <v>57</v>
      </c>
      <c r="E35" s="35" t="s">
        <v>18</v>
      </c>
      <c r="F35" s="28">
        <v>42979</v>
      </c>
      <c r="G35" s="28">
        <v>43100</v>
      </c>
      <c r="H35" s="29">
        <v>10000</v>
      </c>
      <c r="I35" s="29">
        <v>0</v>
      </c>
      <c r="J35" s="29">
        <v>25</v>
      </c>
      <c r="K35" s="29">
        <f t="shared" si="0"/>
        <v>287</v>
      </c>
      <c r="L35" s="29">
        <f t="shared" si="1"/>
        <v>709.9999999999999</v>
      </c>
      <c r="M35" s="29">
        <f t="shared" si="2"/>
        <v>110.00000000000001</v>
      </c>
      <c r="N35" s="29">
        <f t="shared" si="3"/>
        <v>304</v>
      </c>
      <c r="O35" s="30">
        <f t="shared" si="5"/>
        <v>709</v>
      </c>
      <c r="P35" s="29">
        <v>0</v>
      </c>
      <c r="Q35" s="30">
        <f t="shared" si="6"/>
        <v>2120</v>
      </c>
      <c r="R35" s="29">
        <f t="shared" si="4"/>
        <v>591</v>
      </c>
      <c r="S35" s="30">
        <f t="shared" si="7"/>
        <v>1529</v>
      </c>
      <c r="T35" s="29">
        <f t="shared" si="8"/>
        <v>9384</v>
      </c>
      <c r="U35" s="31">
        <v>121</v>
      </c>
    </row>
    <row r="36" spans="1:21" s="9" customFormat="1" ht="52.5" customHeight="1" thickBot="1">
      <c r="A36" s="23">
        <f t="shared" si="9"/>
        <v>23</v>
      </c>
      <c r="B36" s="33" t="s">
        <v>76</v>
      </c>
      <c r="C36" s="32" t="s">
        <v>72</v>
      </c>
      <c r="D36" s="32" t="s">
        <v>65</v>
      </c>
      <c r="E36" s="35" t="s">
        <v>18</v>
      </c>
      <c r="F36" s="28">
        <v>42948</v>
      </c>
      <c r="G36" s="28">
        <v>43100</v>
      </c>
      <c r="H36" s="29">
        <v>30000</v>
      </c>
      <c r="I36" s="29">
        <v>0</v>
      </c>
      <c r="J36" s="29">
        <v>25</v>
      </c>
      <c r="K36" s="29">
        <f t="shared" si="0"/>
        <v>861</v>
      </c>
      <c r="L36" s="29">
        <f t="shared" si="1"/>
        <v>2130</v>
      </c>
      <c r="M36" s="29">
        <f t="shared" si="2"/>
        <v>330.00000000000006</v>
      </c>
      <c r="N36" s="29">
        <f t="shared" si="3"/>
        <v>912</v>
      </c>
      <c r="O36" s="30">
        <f t="shared" si="5"/>
        <v>2127</v>
      </c>
      <c r="P36" s="29">
        <v>0</v>
      </c>
      <c r="Q36" s="30">
        <f t="shared" si="6"/>
        <v>6360</v>
      </c>
      <c r="R36" s="29">
        <f t="shared" si="4"/>
        <v>1773</v>
      </c>
      <c r="S36" s="30">
        <f t="shared" si="7"/>
        <v>4587</v>
      </c>
      <c r="T36" s="29">
        <f t="shared" si="8"/>
        <v>28202</v>
      </c>
      <c r="U36" s="31">
        <v>121</v>
      </c>
    </row>
    <row r="37" spans="1:21" s="9" customFormat="1" ht="54" customHeight="1" thickBot="1">
      <c r="A37" s="23">
        <f t="shared" si="9"/>
        <v>24</v>
      </c>
      <c r="B37" s="33" t="s">
        <v>32</v>
      </c>
      <c r="C37" s="32" t="s">
        <v>72</v>
      </c>
      <c r="D37" s="32" t="s">
        <v>56</v>
      </c>
      <c r="E37" s="35" t="s">
        <v>18</v>
      </c>
      <c r="F37" s="28">
        <v>43040</v>
      </c>
      <c r="G37" s="28">
        <v>43404</v>
      </c>
      <c r="H37" s="29">
        <v>18750</v>
      </c>
      <c r="I37" s="29">
        <v>0</v>
      </c>
      <c r="J37" s="29">
        <v>25</v>
      </c>
      <c r="K37" s="29">
        <f t="shared" si="0"/>
        <v>538.125</v>
      </c>
      <c r="L37" s="29">
        <f t="shared" si="1"/>
        <v>1331.2499999999998</v>
      </c>
      <c r="M37" s="29">
        <f t="shared" si="2"/>
        <v>206.25000000000003</v>
      </c>
      <c r="N37" s="29">
        <f t="shared" si="3"/>
        <v>570</v>
      </c>
      <c r="O37" s="30">
        <f t="shared" si="5"/>
        <v>1329.375</v>
      </c>
      <c r="P37" s="29">
        <v>0</v>
      </c>
      <c r="Q37" s="30">
        <f t="shared" si="6"/>
        <v>3975</v>
      </c>
      <c r="R37" s="29">
        <f t="shared" si="4"/>
        <v>1108.125</v>
      </c>
      <c r="S37" s="30">
        <f t="shared" si="7"/>
        <v>2866.875</v>
      </c>
      <c r="T37" s="29">
        <f t="shared" si="8"/>
        <v>17616.875</v>
      </c>
      <c r="U37" s="31">
        <v>121</v>
      </c>
    </row>
    <row r="38" spans="1:21" s="9" customFormat="1" ht="54.75" customHeight="1" thickBot="1">
      <c r="A38" s="23">
        <f t="shared" si="9"/>
        <v>25</v>
      </c>
      <c r="B38" s="33" t="s">
        <v>78</v>
      </c>
      <c r="C38" s="32" t="s">
        <v>72</v>
      </c>
      <c r="D38" s="32" t="s">
        <v>56</v>
      </c>
      <c r="E38" s="35" t="s">
        <v>18</v>
      </c>
      <c r="F38" s="28">
        <v>42736</v>
      </c>
      <c r="G38" s="28">
        <v>43100</v>
      </c>
      <c r="H38" s="29">
        <v>20000</v>
      </c>
      <c r="I38" s="29">
        <v>0</v>
      </c>
      <c r="J38" s="29">
        <v>25</v>
      </c>
      <c r="K38" s="29">
        <f t="shared" si="0"/>
        <v>574</v>
      </c>
      <c r="L38" s="29">
        <f t="shared" si="1"/>
        <v>1419.9999999999998</v>
      </c>
      <c r="M38" s="29">
        <f t="shared" si="2"/>
        <v>220.00000000000003</v>
      </c>
      <c r="N38" s="29">
        <f t="shared" si="3"/>
        <v>608</v>
      </c>
      <c r="O38" s="30">
        <f t="shared" si="5"/>
        <v>1418</v>
      </c>
      <c r="P38" s="29">
        <v>0</v>
      </c>
      <c r="Q38" s="30">
        <f t="shared" si="6"/>
        <v>4240</v>
      </c>
      <c r="R38" s="29">
        <f t="shared" si="4"/>
        <v>1182</v>
      </c>
      <c r="S38" s="30">
        <f t="shared" si="7"/>
        <v>3058</v>
      </c>
      <c r="T38" s="29">
        <f t="shared" si="8"/>
        <v>18793</v>
      </c>
      <c r="U38" s="31">
        <v>121</v>
      </c>
    </row>
    <row r="39" spans="1:21" s="9" customFormat="1" ht="52.5" customHeight="1" thickBot="1">
      <c r="A39" s="23">
        <f t="shared" si="9"/>
        <v>26</v>
      </c>
      <c r="B39" s="33" t="s">
        <v>50</v>
      </c>
      <c r="C39" s="32" t="s">
        <v>72</v>
      </c>
      <c r="D39" s="32" t="s">
        <v>56</v>
      </c>
      <c r="E39" s="35" t="s">
        <v>18</v>
      </c>
      <c r="F39" s="28">
        <v>42736</v>
      </c>
      <c r="G39" s="28">
        <v>43100</v>
      </c>
      <c r="H39" s="29">
        <v>13806.8</v>
      </c>
      <c r="I39" s="29">
        <v>0</v>
      </c>
      <c r="J39" s="29">
        <v>25</v>
      </c>
      <c r="K39" s="29">
        <f t="shared" si="0"/>
        <v>396.25516</v>
      </c>
      <c r="L39" s="29">
        <f t="shared" si="1"/>
        <v>980.2827999999998</v>
      </c>
      <c r="M39" s="29">
        <f t="shared" si="2"/>
        <v>151.8748</v>
      </c>
      <c r="N39" s="29">
        <f t="shared" si="3"/>
        <v>419.72672</v>
      </c>
      <c r="O39" s="30">
        <f t="shared" si="5"/>
        <v>978.90212</v>
      </c>
      <c r="P39" s="29">
        <v>0</v>
      </c>
      <c r="Q39" s="30">
        <f t="shared" si="6"/>
        <v>2927.0415999999996</v>
      </c>
      <c r="R39" s="29">
        <f t="shared" si="4"/>
        <v>815.98188</v>
      </c>
      <c r="S39" s="30">
        <f t="shared" si="7"/>
        <v>2111.0597199999997</v>
      </c>
      <c r="T39" s="29">
        <f t="shared" si="8"/>
        <v>12965.81812</v>
      </c>
      <c r="U39" s="31">
        <v>121</v>
      </c>
    </row>
    <row r="40" spans="1:21" s="9" customFormat="1" ht="52.5" customHeight="1" thickBot="1">
      <c r="A40" s="23">
        <f t="shared" si="9"/>
        <v>27</v>
      </c>
      <c r="B40" s="33" t="s">
        <v>38</v>
      </c>
      <c r="C40" s="32" t="s">
        <v>72</v>
      </c>
      <c r="D40" s="32" t="s">
        <v>56</v>
      </c>
      <c r="E40" s="35" t="s">
        <v>18</v>
      </c>
      <c r="F40" s="28">
        <v>43070</v>
      </c>
      <c r="G40" s="28">
        <v>43281</v>
      </c>
      <c r="H40" s="29">
        <v>25000</v>
      </c>
      <c r="I40" s="29">
        <v>0</v>
      </c>
      <c r="J40" s="29">
        <v>25</v>
      </c>
      <c r="K40" s="29">
        <f t="shared" si="0"/>
        <v>717.5</v>
      </c>
      <c r="L40" s="29">
        <f t="shared" si="1"/>
        <v>1774.9999999999998</v>
      </c>
      <c r="M40" s="29">
        <f t="shared" si="2"/>
        <v>275</v>
      </c>
      <c r="N40" s="29">
        <f t="shared" si="3"/>
        <v>760</v>
      </c>
      <c r="O40" s="30">
        <f t="shared" si="5"/>
        <v>1772.5000000000002</v>
      </c>
      <c r="P40" s="29">
        <v>0</v>
      </c>
      <c r="Q40" s="30">
        <f t="shared" si="6"/>
        <v>5300</v>
      </c>
      <c r="R40" s="29">
        <f t="shared" si="4"/>
        <v>1477.5</v>
      </c>
      <c r="S40" s="30">
        <f t="shared" si="7"/>
        <v>3822.5</v>
      </c>
      <c r="T40" s="29">
        <f t="shared" si="8"/>
        <v>23497.5</v>
      </c>
      <c r="U40" s="31">
        <v>121</v>
      </c>
    </row>
    <row r="41" spans="1:21" s="9" customFormat="1" ht="54" customHeight="1" thickBot="1">
      <c r="A41" s="23">
        <f t="shared" si="9"/>
        <v>28</v>
      </c>
      <c r="B41" s="33" t="s">
        <v>51</v>
      </c>
      <c r="C41" s="32" t="s">
        <v>72</v>
      </c>
      <c r="D41" s="32" t="s">
        <v>56</v>
      </c>
      <c r="E41" s="35" t="s">
        <v>18</v>
      </c>
      <c r="F41" s="28">
        <v>42736</v>
      </c>
      <c r="G41" s="28">
        <v>43100</v>
      </c>
      <c r="H41" s="29">
        <v>13806.8</v>
      </c>
      <c r="I41" s="29">
        <v>0</v>
      </c>
      <c r="J41" s="29">
        <v>25</v>
      </c>
      <c r="K41" s="29">
        <f t="shared" si="0"/>
        <v>396.25516</v>
      </c>
      <c r="L41" s="29">
        <f t="shared" si="1"/>
        <v>980.2827999999998</v>
      </c>
      <c r="M41" s="29">
        <f t="shared" si="2"/>
        <v>151.8748</v>
      </c>
      <c r="N41" s="29">
        <f t="shared" si="3"/>
        <v>419.72672</v>
      </c>
      <c r="O41" s="30">
        <f t="shared" si="5"/>
        <v>978.90212</v>
      </c>
      <c r="P41" s="29">
        <v>0</v>
      </c>
      <c r="Q41" s="30">
        <f t="shared" si="6"/>
        <v>2927.0415999999996</v>
      </c>
      <c r="R41" s="29">
        <f t="shared" si="4"/>
        <v>815.98188</v>
      </c>
      <c r="S41" s="30">
        <f t="shared" si="7"/>
        <v>2111.0597199999997</v>
      </c>
      <c r="T41" s="29">
        <f t="shared" si="8"/>
        <v>12965.81812</v>
      </c>
      <c r="U41" s="31">
        <v>121</v>
      </c>
    </row>
    <row r="42" spans="1:21" s="9" customFormat="1" ht="60" customHeight="1" thickBot="1">
      <c r="A42" s="23">
        <f t="shared" si="9"/>
        <v>29</v>
      </c>
      <c r="B42" s="33" t="s">
        <v>88</v>
      </c>
      <c r="C42" s="32" t="s">
        <v>72</v>
      </c>
      <c r="D42" s="32" t="s">
        <v>56</v>
      </c>
      <c r="E42" s="35" t="s">
        <v>18</v>
      </c>
      <c r="F42" s="28">
        <v>42979</v>
      </c>
      <c r="G42" s="28">
        <v>43100</v>
      </c>
      <c r="H42" s="29">
        <v>10000</v>
      </c>
      <c r="I42" s="29">
        <v>0</v>
      </c>
      <c r="J42" s="29">
        <v>25</v>
      </c>
      <c r="K42" s="29">
        <f t="shared" si="0"/>
        <v>287</v>
      </c>
      <c r="L42" s="29">
        <f t="shared" si="1"/>
        <v>709.9999999999999</v>
      </c>
      <c r="M42" s="29">
        <f t="shared" si="2"/>
        <v>110.00000000000001</v>
      </c>
      <c r="N42" s="29">
        <f t="shared" si="3"/>
        <v>304</v>
      </c>
      <c r="O42" s="30">
        <f t="shared" si="5"/>
        <v>709</v>
      </c>
      <c r="P42" s="29">
        <v>0</v>
      </c>
      <c r="Q42" s="30">
        <f t="shared" si="6"/>
        <v>2120</v>
      </c>
      <c r="R42" s="29">
        <f t="shared" si="4"/>
        <v>591</v>
      </c>
      <c r="S42" s="30">
        <f t="shared" si="7"/>
        <v>1529</v>
      </c>
      <c r="T42" s="29">
        <f t="shared" si="8"/>
        <v>9384</v>
      </c>
      <c r="U42" s="31">
        <v>121</v>
      </c>
    </row>
    <row r="43" spans="1:21" s="9" customFormat="1" ht="54" customHeight="1" thickBot="1">
      <c r="A43" s="23">
        <f t="shared" si="9"/>
        <v>30</v>
      </c>
      <c r="B43" s="33" t="s">
        <v>43</v>
      </c>
      <c r="C43" s="32" t="s">
        <v>74</v>
      </c>
      <c r="D43" s="32" t="s">
        <v>77</v>
      </c>
      <c r="E43" s="35" t="s">
        <v>18</v>
      </c>
      <c r="F43" s="28">
        <v>43009</v>
      </c>
      <c r="G43" s="28">
        <v>43099</v>
      </c>
      <c r="H43" s="29">
        <v>50000</v>
      </c>
      <c r="I43" s="29">
        <v>1854</v>
      </c>
      <c r="J43" s="29">
        <v>25</v>
      </c>
      <c r="K43" s="29">
        <f>+H43*2.87%</f>
        <v>1435</v>
      </c>
      <c r="L43" s="29">
        <f>+H43*7.1%</f>
        <v>3549.9999999999995</v>
      </c>
      <c r="M43" s="29">
        <f>44548*1.1%</f>
        <v>490.0280000000001</v>
      </c>
      <c r="N43" s="29">
        <f>+H43*3.04%</f>
        <v>1520</v>
      </c>
      <c r="O43" s="30">
        <f t="shared" si="5"/>
        <v>3545.0000000000005</v>
      </c>
      <c r="P43" s="29">
        <v>0</v>
      </c>
      <c r="Q43" s="30">
        <f t="shared" si="6"/>
        <v>10540.028</v>
      </c>
      <c r="R43" s="29">
        <f t="shared" si="4"/>
        <v>2955</v>
      </c>
      <c r="S43" s="30">
        <f t="shared" si="7"/>
        <v>7585.028</v>
      </c>
      <c r="T43" s="29">
        <f t="shared" si="8"/>
        <v>45166</v>
      </c>
      <c r="U43" s="31">
        <v>121</v>
      </c>
    </row>
    <row r="44" spans="1:21" s="9" customFormat="1" ht="54" customHeight="1" thickBot="1">
      <c r="A44" s="23">
        <f t="shared" si="9"/>
        <v>31</v>
      </c>
      <c r="B44" s="33" t="s">
        <v>33</v>
      </c>
      <c r="C44" s="32" t="s">
        <v>72</v>
      </c>
      <c r="D44" s="32" t="s">
        <v>59</v>
      </c>
      <c r="E44" s="35" t="s">
        <v>18</v>
      </c>
      <c r="F44" s="28">
        <v>42736</v>
      </c>
      <c r="G44" s="28">
        <v>43100</v>
      </c>
      <c r="H44" s="29">
        <v>20000</v>
      </c>
      <c r="I44" s="29">
        <v>0</v>
      </c>
      <c r="J44" s="29">
        <v>25</v>
      </c>
      <c r="K44" s="29">
        <f t="shared" si="0"/>
        <v>574</v>
      </c>
      <c r="L44" s="29">
        <f t="shared" si="1"/>
        <v>1419.9999999999998</v>
      </c>
      <c r="M44" s="29">
        <f>+H44*1.1%</f>
        <v>220.00000000000003</v>
      </c>
      <c r="N44" s="29">
        <f t="shared" si="3"/>
        <v>608</v>
      </c>
      <c r="O44" s="30">
        <f t="shared" si="5"/>
        <v>1418</v>
      </c>
      <c r="P44" s="29">
        <v>0</v>
      </c>
      <c r="Q44" s="30">
        <f t="shared" si="6"/>
        <v>4240</v>
      </c>
      <c r="R44" s="29">
        <f t="shared" si="4"/>
        <v>1182</v>
      </c>
      <c r="S44" s="30">
        <f t="shared" si="7"/>
        <v>3058</v>
      </c>
      <c r="T44" s="29">
        <f t="shared" si="8"/>
        <v>18793</v>
      </c>
      <c r="U44" s="31">
        <v>121</v>
      </c>
    </row>
    <row r="45" spans="1:21" s="9" customFormat="1" ht="60" customHeight="1" thickBot="1">
      <c r="A45" s="23">
        <f t="shared" si="9"/>
        <v>32</v>
      </c>
      <c r="B45" s="33" t="s">
        <v>36</v>
      </c>
      <c r="C45" s="32" t="s">
        <v>72</v>
      </c>
      <c r="D45" s="32" t="s">
        <v>60</v>
      </c>
      <c r="E45" s="35" t="s">
        <v>18</v>
      </c>
      <c r="F45" s="28">
        <v>43070</v>
      </c>
      <c r="G45" s="28">
        <v>43281</v>
      </c>
      <c r="H45" s="29">
        <v>10000</v>
      </c>
      <c r="I45" s="29">
        <v>0</v>
      </c>
      <c r="J45" s="29">
        <v>25</v>
      </c>
      <c r="K45" s="29">
        <f t="shared" si="0"/>
        <v>287</v>
      </c>
      <c r="L45" s="29">
        <f t="shared" si="1"/>
        <v>709.9999999999999</v>
      </c>
      <c r="M45" s="29">
        <f>+H45*1.1%</f>
        <v>110.00000000000001</v>
      </c>
      <c r="N45" s="29">
        <f t="shared" si="3"/>
        <v>304</v>
      </c>
      <c r="O45" s="30">
        <f t="shared" si="5"/>
        <v>709</v>
      </c>
      <c r="P45" s="29">
        <v>0</v>
      </c>
      <c r="Q45" s="30">
        <f t="shared" si="6"/>
        <v>2120</v>
      </c>
      <c r="R45" s="29">
        <f t="shared" si="4"/>
        <v>591</v>
      </c>
      <c r="S45" s="30">
        <f t="shared" si="7"/>
        <v>1529</v>
      </c>
      <c r="T45" s="29">
        <f t="shared" si="8"/>
        <v>9384</v>
      </c>
      <c r="U45" s="31">
        <v>121</v>
      </c>
    </row>
    <row r="46" spans="1:21" s="9" customFormat="1" ht="55.5" customHeight="1" thickBot="1">
      <c r="A46" s="23">
        <f t="shared" si="9"/>
        <v>33</v>
      </c>
      <c r="B46" s="33" t="s">
        <v>41</v>
      </c>
      <c r="C46" s="32" t="s">
        <v>72</v>
      </c>
      <c r="D46" s="32" t="s">
        <v>63</v>
      </c>
      <c r="E46" s="35" t="s">
        <v>18</v>
      </c>
      <c r="F46" s="28">
        <v>43070</v>
      </c>
      <c r="G46" s="28">
        <v>43281</v>
      </c>
      <c r="H46" s="29">
        <v>10000</v>
      </c>
      <c r="I46" s="29">
        <v>0</v>
      </c>
      <c r="J46" s="29">
        <v>25</v>
      </c>
      <c r="K46" s="29">
        <f t="shared" si="0"/>
        <v>287</v>
      </c>
      <c r="L46" s="29">
        <f t="shared" si="1"/>
        <v>709.9999999999999</v>
      </c>
      <c r="M46" s="29">
        <f>+H46*1.1%</f>
        <v>110.00000000000001</v>
      </c>
      <c r="N46" s="29">
        <f t="shared" si="3"/>
        <v>304</v>
      </c>
      <c r="O46" s="30">
        <f t="shared" si="5"/>
        <v>709</v>
      </c>
      <c r="P46" s="29">
        <v>0</v>
      </c>
      <c r="Q46" s="30">
        <f t="shared" si="6"/>
        <v>2120</v>
      </c>
      <c r="R46" s="29">
        <f t="shared" si="4"/>
        <v>591</v>
      </c>
      <c r="S46" s="30">
        <f t="shared" si="7"/>
        <v>1529</v>
      </c>
      <c r="T46" s="29">
        <f t="shared" si="8"/>
        <v>9384</v>
      </c>
      <c r="U46" s="31">
        <v>121</v>
      </c>
    </row>
    <row r="47" spans="1:21" ht="49.5" customHeight="1" thickBot="1">
      <c r="A47" s="45"/>
      <c r="B47" s="46" t="s">
        <v>24</v>
      </c>
      <c r="C47" s="46"/>
      <c r="D47" s="46"/>
      <c r="E47" s="46"/>
      <c r="F47" s="46"/>
      <c r="G47" s="47"/>
      <c r="H47" s="48">
        <f>SUM(H14:H46)</f>
        <v>560145.73</v>
      </c>
      <c r="I47" s="49">
        <f aca="true" t="shared" si="10" ref="I47:T47">SUM(I14:I46)</f>
        <v>2861.19</v>
      </c>
      <c r="J47" s="49">
        <f t="shared" si="10"/>
        <v>825</v>
      </c>
      <c r="K47" s="49">
        <f t="shared" si="10"/>
        <v>16076.182451</v>
      </c>
      <c r="L47" s="49">
        <f t="shared" si="10"/>
        <v>39770.34683</v>
      </c>
      <c r="M47" s="49">
        <f t="shared" si="10"/>
        <v>6101.6310300000005</v>
      </c>
      <c r="N47" s="49">
        <f t="shared" si="10"/>
        <v>17028.430192</v>
      </c>
      <c r="O47" s="49">
        <f>SUM(O14:O46)</f>
        <v>39714.332257</v>
      </c>
      <c r="P47" s="49">
        <f t="shared" si="10"/>
        <v>1031.62</v>
      </c>
      <c r="Q47" s="48">
        <f t="shared" si="10"/>
        <v>119722.54276</v>
      </c>
      <c r="R47" s="48">
        <f t="shared" si="10"/>
        <v>33104.612643</v>
      </c>
      <c r="S47" s="48">
        <f t="shared" si="10"/>
        <v>85586.310117</v>
      </c>
      <c r="T47" s="48">
        <f t="shared" si="10"/>
        <v>522323.307357</v>
      </c>
      <c r="U47" s="50"/>
    </row>
    <row r="48" spans="1:21" ht="0.75" customHeight="1" hidden="1" thickBot="1">
      <c r="A48" s="51"/>
      <c r="B48" s="52"/>
      <c r="C48" s="52"/>
      <c r="D48" s="52"/>
      <c r="E48" s="52"/>
      <c r="F48" s="52"/>
      <c r="G48" s="53"/>
      <c r="H48" s="54"/>
      <c r="I48" s="54"/>
      <c r="J48" s="54"/>
      <c r="K48" s="54"/>
      <c r="L48" s="54"/>
      <c r="M48" s="55"/>
      <c r="N48" s="54"/>
      <c r="O48" s="56"/>
      <c r="P48" s="54"/>
      <c r="Q48" s="54"/>
      <c r="R48" s="54"/>
      <c r="S48" s="54"/>
      <c r="T48" s="54"/>
      <c r="U48" s="57"/>
    </row>
    <row r="49" spans="1:21" ht="2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58"/>
      <c r="L49" s="58"/>
      <c r="M49" s="59"/>
      <c r="N49" s="58"/>
      <c r="O49" s="60"/>
      <c r="P49" s="20"/>
      <c r="Q49" s="58"/>
      <c r="R49" s="58"/>
      <c r="S49" s="58"/>
      <c r="T49" s="58"/>
      <c r="U49" s="58"/>
    </row>
    <row r="50" spans="1:21" ht="23.25">
      <c r="A50" s="63" t="s">
        <v>3</v>
      </c>
      <c r="B50" s="64"/>
      <c r="C50" s="64"/>
      <c r="D50" s="65"/>
      <c r="E50" s="65"/>
      <c r="F50" s="65"/>
      <c r="G50" s="65"/>
      <c r="H50" s="65"/>
      <c r="I50" s="1"/>
      <c r="J50" s="1"/>
      <c r="K50" s="4"/>
      <c r="L50" s="61"/>
      <c r="M50" s="4"/>
      <c r="N50" s="1"/>
      <c r="O50" s="7"/>
      <c r="P50" s="4"/>
      <c r="Q50" s="4"/>
      <c r="R50" s="4"/>
      <c r="S50" s="4"/>
      <c r="T50" s="4"/>
      <c r="U50" s="2"/>
    </row>
    <row r="51" spans="1:21" ht="23.25">
      <c r="A51" s="65" t="s">
        <v>28</v>
      </c>
      <c r="B51" s="64"/>
      <c r="C51" s="64"/>
      <c r="D51" s="65"/>
      <c r="E51" s="65"/>
      <c r="F51" s="65"/>
      <c r="G51" s="65"/>
      <c r="H51" s="66"/>
      <c r="I51" s="1"/>
      <c r="J51" s="1"/>
      <c r="K51" s="4"/>
      <c r="L51" s="4"/>
      <c r="M51" s="4"/>
      <c r="N51" s="4"/>
      <c r="O51" s="7"/>
      <c r="P51" s="4"/>
      <c r="Q51" s="4"/>
      <c r="R51" s="4"/>
      <c r="S51" s="4"/>
      <c r="T51" s="4"/>
      <c r="U51" s="4"/>
    </row>
    <row r="52" spans="1:21" ht="23.25">
      <c r="A52" s="67" t="s">
        <v>99</v>
      </c>
      <c r="B52" s="64"/>
      <c r="C52" s="65"/>
      <c r="D52" s="65"/>
      <c r="E52" s="65"/>
      <c r="F52" s="65"/>
      <c r="G52" s="66"/>
      <c r="H52" s="66"/>
      <c r="I52" s="4"/>
      <c r="J52" s="4"/>
      <c r="K52" s="4"/>
      <c r="L52" s="4"/>
      <c r="M52" s="4"/>
      <c r="N52" s="4"/>
      <c r="O52" s="7"/>
      <c r="P52" s="4"/>
      <c r="Q52" s="4"/>
      <c r="R52" s="4"/>
      <c r="S52" s="4"/>
      <c r="T52" s="4"/>
      <c r="U52" s="4"/>
    </row>
    <row r="53" spans="1:21" ht="23.25">
      <c r="A53" s="67" t="s">
        <v>100</v>
      </c>
      <c r="B53" s="64"/>
      <c r="C53" s="65"/>
      <c r="D53" s="65"/>
      <c r="E53" s="65"/>
      <c r="F53" s="65"/>
      <c r="G53" s="66"/>
      <c r="H53" s="66"/>
      <c r="I53" s="1"/>
      <c r="J53" s="1"/>
      <c r="K53" s="4"/>
      <c r="L53" s="4"/>
      <c r="M53" s="4"/>
      <c r="N53" s="4"/>
      <c r="O53" s="7"/>
      <c r="P53" s="4"/>
      <c r="Q53" s="4"/>
      <c r="R53" s="4"/>
      <c r="S53" s="2"/>
      <c r="T53" s="2"/>
      <c r="U53" s="2"/>
    </row>
    <row r="54" spans="1:21" ht="23.25">
      <c r="A54" s="67" t="s">
        <v>101</v>
      </c>
      <c r="B54" s="64"/>
      <c r="C54" s="65"/>
      <c r="D54" s="65"/>
      <c r="E54" s="65"/>
      <c r="F54" s="65"/>
      <c r="G54" s="66"/>
      <c r="H54" s="66"/>
      <c r="I54" s="1"/>
      <c r="J54" s="1"/>
      <c r="K54" s="4"/>
      <c r="L54" s="4"/>
      <c r="M54" s="4"/>
      <c r="N54" s="4"/>
      <c r="O54" s="7"/>
      <c r="P54" s="4"/>
      <c r="Q54" s="4"/>
      <c r="R54" s="4"/>
      <c r="S54" s="2"/>
      <c r="T54" s="2"/>
      <c r="U54" s="2"/>
    </row>
    <row r="55" spans="1:21" ht="23.25">
      <c r="A55" s="68"/>
      <c r="B55" s="69"/>
      <c r="C55" s="70"/>
      <c r="D55" s="70"/>
      <c r="E55" s="71"/>
      <c r="F55" s="65"/>
      <c r="G55" s="66"/>
      <c r="H55" s="66"/>
      <c r="I55" s="1"/>
      <c r="J55" s="1"/>
      <c r="K55" s="4"/>
      <c r="L55" s="4"/>
      <c r="M55" s="4"/>
      <c r="N55" s="4"/>
      <c r="O55" s="7"/>
      <c r="P55" s="4"/>
      <c r="Q55" s="4"/>
      <c r="R55" s="4"/>
      <c r="S55" s="2"/>
      <c r="T55" s="2"/>
      <c r="U55" s="2"/>
    </row>
    <row r="56" spans="1:20" s="1" customFormat="1" ht="79.5" customHeight="1">
      <c r="A56" s="111" t="s">
        <v>86</v>
      </c>
      <c r="B56" s="111"/>
      <c r="C56" s="111"/>
      <c r="D56" s="111"/>
      <c r="E56" s="111"/>
      <c r="F56" s="111"/>
      <c r="G56" s="111"/>
      <c r="H56" s="72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</row>
    <row r="57" spans="1:16" s="1" customFormat="1" ht="36" customHeight="1">
      <c r="A57" s="73" t="s">
        <v>79</v>
      </c>
      <c r="B57" s="74"/>
      <c r="C57" s="73" t="s">
        <v>80</v>
      </c>
      <c r="D57" s="73" t="s">
        <v>98</v>
      </c>
      <c r="E57" s="75"/>
      <c r="F57" s="76" t="s">
        <v>81</v>
      </c>
      <c r="G57" s="77"/>
      <c r="H57" s="65"/>
      <c r="I57" s="10"/>
      <c r="J57" s="10"/>
      <c r="K57" s="10"/>
      <c r="L57" s="10"/>
      <c r="M57" s="10"/>
      <c r="N57" s="10"/>
      <c r="O57" s="11"/>
      <c r="P57" s="10"/>
    </row>
    <row r="58" spans="1:16" s="1" customFormat="1" ht="36" customHeight="1">
      <c r="A58" s="73"/>
      <c r="B58" s="74"/>
      <c r="C58" s="73"/>
      <c r="D58" s="73"/>
      <c r="E58" s="78"/>
      <c r="F58" s="77"/>
      <c r="G58" s="77"/>
      <c r="H58" s="65"/>
      <c r="I58" s="10"/>
      <c r="J58" s="10"/>
      <c r="K58" s="10"/>
      <c r="L58" s="10"/>
      <c r="M58" s="10"/>
      <c r="N58" s="10"/>
      <c r="O58" s="11"/>
      <c r="P58" s="10"/>
    </row>
    <row r="59" spans="1:16" s="1" customFormat="1" ht="50.25" customHeight="1">
      <c r="A59" s="82" t="s">
        <v>90</v>
      </c>
      <c r="B59" s="84"/>
      <c r="C59" s="81" t="s">
        <v>82</v>
      </c>
      <c r="D59" s="82" t="s">
        <v>103</v>
      </c>
      <c r="E59" s="75"/>
      <c r="F59" s="82" t="s">
        <v>83</v>
      </c>
      <c r="G59" s="83"/>
      <c r="H59" s="65"/>
      <c r="I59" s="10"/>
      <c r="J59" s="10"/>
      <c r="K59" s="10"/>
      <c r="L59" s="10"/>
      <c r="M59" s="10"/>
      <c r="N59" s="10"/>
      <c r="O59" s="11"/>
      <c r="P59" s="10"/>
    </row>
    <row r="60" spans="1:16" s="1" customFormat="1" ht="49.5" customHeight="1">
      <c r="A60" s="109" t="s">
        <v>91</v>
      </c>
      <c r="B60" s="109"/>
      <c r="C60" s="79" t="s">
        <v>84</v>
      </c>
      <c r="D60" s="80" t="s">
        <v>102</v>
      </c>
      <c r="E60" s="75"/>
      <c r="F60" s="110" t="s">
        <v>85</v>
      </c>
      <c r="G60" s="110"/>
      <c r="H60" s="65"/>
      <c r="I60" s="10"/>
      <c r="J60" s="10"/>
      <c r="K60" s="10"/>
      <c r="L60" s="10"/>
      <c r="M60" s="10"/>
      <c r="N60" s="10"/>
      <c r="O60" s="11"/>
      <c r="P60" s="10"/>
    </row>
    <row r="61" spans="1:18" s="2" customFormat="1" ht="20.25">
      <c r="A61" s="1"/>
      <c r="B61" s="3"/>
      <c r="C61" s="1"/>
      <c r="D61" s="1"/>
      <c r="E61" s="4"/>
      <c r="F61" s="1"/>
      <c r="G61" s="1"/>
      <c r="H61" s="1"/>
      <c r="I61" s="5"/>
      <c r="J61" s="5"/>
      <c r="K61" s="1"/>
      <c r="L61" s="1"/>
      <c r="M61" s="1"/>
      <c r="N61" s="1"/>
      <c r="O61" s="7"/>
      <c r="P61" s="1"/>
      <c r="Q61" s="1"/>
      <c r="R61" s="1"/>
    </row>
    <row r="62" s="2" customFormat="1" ht="20.25">
      <c r="O62" s="6"/>
    </row>
  </sheetData>
  <sheetProtection/>
  <mergeCells count="27">
    <mergeCell ref="A9:U9"/>
    <mergeCell ref="H11:H13"/>
    <mergeCell ref="F12:G12"/>
    <mergeCell ref="D11:D13"/>
    <mergeCell ref="M12:M13"/>
    <mergeCell ref="A60:B60"/>
    <mergeCell ref="F60:G60"/>
    <mergeCell ref="A56:G56"/>
    <mergeCell ref="S12:S13"/>
    <mergeCell ref="Q12:Q13"/>
    <mergeCell ref="A5:U5"/>
    <mergeCell ref="A6:U6"/>
    <mergeCell ref="A8:U8"/>
    <mergeCell ref="A11:A13"/>
    <mergeCell ref="B11:B13"/>
    <mergeCell ref="J11:J13"/>
    <mergeCell ref="R12:R13"/>
    <mergeCell ref="N12:O12"/>
    <mergeCell ref="U11:U13"/>
    <mergeCell ref="K11:Q11"/>
    <mergeCell ref="T11:T13"/>
    <mergeCell ref="P12:P13"/>
    <mergeCell ref="I56:L56"/>
    <mergeCell ref="M56:P56"/>
    <mergeCell ref="Q56:T56"/>
    <mergeCell ref="R11:S11"/>
    <mergeCell ref="K12:L12"/>
  </mergeCells>
  <printOptions horizontalCentered="1"/>
  <pageMargins left="0.2362204724409449" right="0.31496062992125984" top="0.4330708661417323" bottom="0.3937007874015748" header="0.31496062992125984" footer="0.2362204724409449"/>
  <pageSetup horizontalDpi="600" verticalDpi="600" orientation="landscape" paperSize="5" scale="35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2018-02-02T14:23:49Z</cp:lastPrinted>
  <dcterms:created xsi:type="dcterms:W3CDTF">2006-07-11T17:39:34Z</dcterms:created>
  <dcterms:modified xsi:type="dcterms:W3CDTF">2018-05-03T18:58:54Z</dcterms:modified>
  <cp:category/>
  <cp:version/>
  <cp:contentType/>
  <cp:contentStatus/>
</cp:coreProperties>
</file>