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contratado'!$A$1:$U$62</definedName>
    <definedName name="_xlnm.Print_Titles" localSheetId="0">'Personal contratado'!$1:$16</definedName>
  </definedNames>
  <calcPr fullCalcOnLoad="1"/>
</workbook>
</file>

<file path=xl/sharedStrings.xml><?xml version="1.0" encoding="utf-8"?>
<sst xmlns="http://schemas.openxmlformats.org/spreadsheetml/2006/main" count="178" uniqueCount="102">
  <si>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</si>
  <si>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</si>
  <si>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</si>
  <si>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</si>
  <si>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</si>
  <si>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</si>
  <si>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</si>
  <si>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</si>
  <si>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</si>
  <si>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</si>
  <si>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</si>
  <si>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</si>
  <si>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</si>
  <si>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</si>
  <si>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</si>
  <si>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</si>
  <si>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</si>
  <si>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</si>
  <si>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</si>
  <si>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</si>
  <si>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</si>
  <si>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</si>
  <si>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</si>
  <si>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</si>
  <si>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</si>
  <si>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</si>
  <si>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</si>
  <si>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</si>
  <si>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>“AÑO DEL DESARROLLO AGROFORESTAL”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</si>
  <si>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</si>
  <si>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</si>
  <si>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</si>
  <si>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</si>
  <si>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</si>
  <si>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</si>
  <si>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</si>
  <si>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</si>
  <si>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</si>
  <si>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</si>
  <si>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</si>
  <si>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</si>
  <si>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</si>
  <si>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</si>
  <si>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</si>
  <si>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</si>
  <si>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</si>
  <si>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</si>
  <si>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</si>
  <si>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</si>
  <si>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GUILLERMO ANDRES RIOFRIO TEZANOS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</si>
  <si>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</si>
  <si>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</si>
  <si>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</si>
  <si>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</si>
  <si>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</si>
  <si>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</si>
  <si>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</si>
  <si>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</si>
  <si>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</si>
  <si>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</si>
  <si>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</si>
  <si>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</si>
  <si>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</si>
  <si>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</si>
  <si>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</si>
  <si>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</si>
  <si>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</si>
  <si>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</si>
  <si>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</si>
  <si>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</si>
  <si>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</si>
  <si>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</si>
  <si>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</si>
  <si>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</si>
  <si>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</si>
  <si>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</si>
  <si>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</si>
  <si>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</si>
  <si>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</si>
  <si>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</si>
  <si>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</si>
  <si>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</si>
  <si>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</si>
  <si>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</si>
  <si>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</si>
  <si>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</si>
  <si>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</si>
  <si>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</si>
  <si>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</si>
  <si>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</si>
  <si>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</si>
  <si>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</si>
  <si>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</si>
  <si>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</si>
  <si>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</si>
  <si>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</si>
  <si>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INDHIRA DIANIN POPOTEUR CORNIELL</t>
  </si>
  <si>
    <t>ASISTENTE DE INVENTARIO Y CONTROL DE FARMACOS E INSUMOS</t>
  </si>
  <si>
    <t>Seguro Sávica</t>
  </si>
  <si>
    <t xml:space="preserve">Lic. Yahaira M. Escaño Bautista </t>
  </si>
  <si>
    <t>Coord. Gestión y Desarrollo Humano</t>
  </si>
  <si>
    <t xml:space="preserve">       Correspondiente a noviembre del  año 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</si>
</sst>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4" fontId="5" fillId="34" borderId="11" xfId="0" applyNumberFormat="1" applyFont="1" applyFill="1" applyBorder="1" applyAlignment="1">
      <alignment horizontal="right" vertical="center"/>
    </xf>
    <xf numFmtId="2" fontId="5" fillId="34" borderId="11" xfId="0" applyNumberFormat="1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 wrapText="1"/>
    </xf>
    <xf numFmtId="14" fontId="53" fillId="35" borderId="21" xfId="0" applyNumberFormat="1" applyFont="1" applyFill="1" applyBorder="1" applyAlignment="1">
      <alignment horizontal="center" vertical="center" wrapText="1"/>
    </xf>
    <xf numFmtId="4" fontId="7" fillId="35" borderId="21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justify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vertical="center" wrapText="1"/>
    </xf>
    <xf numFmtId="4" fontId="5" fillId="34" borderId="26" xfId="0" applyNumberFormat="1" applyFont="1" applyFill="1" applyBorder="1" applyAlignment="1">
      <alignment horizontal="center" vertical="center"/>
    </xf>
    <xf numFmtId="3" fontId="5" fillId="34" borderId="2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35" borderId="29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center" vertical="center" wrapText="1"/>
    </xf>
    <xf numFmtId="14" fontId="53" fillId="35" borderId="20" xfId="0" applyNumberFormat="1" applyFont="1" applyFill="1" applyBorder="1" applyAlignment="1">
      <alignment horizontal="center" vertical="center" wrapText="1"/>
    </xf>
    <xf numFmtId="4" fontId="7" fillId="35" borderId="2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wrapText="1"/>
    </xf>
    <xf numFmtId="0" fontId="7" fillId="35" borderId="31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center" vertical="center" wrapText="1"/>
    </xf>
    <xf numFmtId="14" fontId="53" fillId="35" borderId="30" xfId="0" applyNumberFormat="1" applyFont="1" applyFill="1" applyBorder="1" applyAlignment="1">
      <alignment horizontal="center" vertical="center" wrapText="1"/>
    </xf>
    <xf numFmtId="4" fontId="7" fillId="35" borderId="3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1" fillId="0" borderId="0" xfId="0" applyNumberFormat="1" applyFont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 wrapText="1"/>
    </xf>
    <xf numFmtId="171" fontId="7" fillId="35" borderId="21" xfId="0" applyNumberFormat="1" applyFont="1" applyFill="1" applyBorder="1" applyAlignment="1">
      <alignment horizontal="center" vertical="center"/>
    </xf>
    <xf numFmtId="171" fontId="5" fillId="34" borderId="26" xfId="0" applyNumberFormat="1" applyFont="1" applyFill="1" applyBorder="1" applyAlignment="1">
      <alignment horizontal="center" vertical="center"/>
    </xf>
    <xf numFmtId="171" fontId="5" fillId="34" borderId="11" xfId="0" applyNumberFormat="1" applyFont="1" applyFill="1" applyBorder="1" applyAlignment="1">
      <alignment horizontal="right" vertical="center"/>
    </xf>
    <xf numFmtId="171" fontId="5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10" fillId="0" borderId="0" xfId="0" applyNumberFormat="1" applyFont="1" applyAlignment="1">
      <alignment vertical="center"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7" fillId="35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1</xdr:row>
      <xdr:rowOff>142875</xdr:rowOff>
    </xdr:from>
    <xdr:to>
      <xdr:col>7</xdr:col>
      <xdr:colOff>847725</xdr:colOff>
      <xdr:row>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30480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64"/>
  <sheetViews>
    <sheetView tabSelected="1" view="pageBreakPreview" zoomScale="71" zoomScaleNormal="71" zoomScaleSheetLayoutView="71" workbookViewId="0" topLeftCell="A44">
      <selection activeCell="A56" sqref="A56"/>
    </sheetView>
  </sheetViews>
  <sheetFormatPr defaultColWidth="9.140625" defaultRowHeight="12.75"/>
  <cols>
    <col min="1" max="1" width="11.421875" style="0" customWidth="1"/>
    <col min="2" max="2" width="52.57421875" style="0" customWidth="1"/>
    <col min="3" max="3" width="43.421875" style="0" customWidth="1"/>
    <col min="4" max="4" width="35.421875" style="0" customWidth="1"/>
    <col min="5" max="5" width="20.421875" style="0" customWidth="1"/>
    <col min="6" max="6" width="22.7109375" style="0" customWidth="1"/>
    <col min="7" max="7" width="21.421875" style="0" customWidth="1"/>
    <col min="8" max="8" width="21.8515625" style="0" customWidth="1"/>
    <col min="9" max="10" width="17.7109375" style="0" customWidth="1"/>
    <col min="11" max="11" width="15.57421875" style="0" customWidth="1"/>
    <col min="12" max="12" width="16.8515625" style="0" bestFit="1" customWidth="1"/>
    <col min="13" max="13" width="18.7109375" style="0" customWidth="1"/>
    <col min="14" max="14" width="18.140625" style="0" customWidth="1"/>
    <col min="15" max="15" width="14.7109375" style="88" customWidth="1"/>
    <col min="16" max="16" width="18.8515625" style="0" customWidth="1"/>
    <col min="17" max="17" width="15.42187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7.421875" style="0" customWidth="1"/>
  </cols>
  <sheetData>
    <row r="2" ht="12.75"/>
    <row r="3" ht="12.75"/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7"/>
      <c r="P4" s="3"/>
      <c r="Q4" s="3"/>
      <c r="R4" s="3"/>
      <c r="S4" s="3"/>
      <c r="T4" s="3"/>
      <c r="U4" s="3"/>
    </row>
    <row r="5" spans="1:21" ht="18">
      <c r="A5" s="3"/>
      <c r="B5" s="3"/>
      <c r="C5" s="3"/>
      <c r="D5" s="3"/>
      <c r="E5" s="3"/>
      <c r="F5" s="3"/>
      <c r="G5" s="6"/>
      <c r="H5" s="6"/>
      <c r="I5" s="6"/>
      <c r="J5" s="6"/>
      <c r="K5" s="12"/>
      <c r="L5" s="3"/>
      <c r="M5" s="3"/>
      <c r="N5" s="3"/>
      <c r="O5" s="77"/>
      <c r="P5" s="3"/>
      <c r="Q5" s="3"/>
      <c r="R5" s="3"/>
      <c r="S5" s="3"/>
      <c r="T5" s="3"/>
      <c r="U5" s="3"/>
    </row>
    <row r="6" spans="1:2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77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7"/>
      <c r="P7" s="3"/>
      <c r="Q7" s="3"/>
      <c r="R7" s="3"/>
      <c r="S7" s="3"/>
      <c r="T7" s="3"/>
      <c r="U7" s="3"/>
    </row>
    <row r="8" spans="1:21" ht="19.5">
      <c r="A8" s="103" t="s">
        <v>74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8.75">
      <c r="A9" s="104" t="s">
        <v>28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1:2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8"/>
      <c r="P10" s="4"/>
      <c r="Q10" s="4"/>
      <c r="R10" s="4"/>
      <c r="S10" s="4"/>
      <c r="T10" s="4"/>
      <c r="U10" s="4"/>
    </row>
    <row r="11" spans="1:21" ht="18">
      <c r="A11" s="90" t="s">
        <v>19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8">
      <c r="A12" s="90" t="s">
        <v>101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7"/>
      <c r="P13" s="3"/>
      <c r="Q13" s="3"/>
      <c r="R13" s="3"/>
      <c r="S13" s="3"/>
      <c r="T13" s="3"/>
      <c r="U13" s="3"/>
    </row>
    <row r="14" spans="1:21" ht="16.5" customHeight="1">
      <c r="A14" s="94" t="s">
        <v>79</v>
      </c>
      <c r="B14" s="105" t="s">
        <v>13</v>
      </c>
      <c r="C14" s="13"/>
      <c r="D14" s="105" t="s">
        <v>14</v>
      </c>
      <c r="E14" s="13"/>
      <c r="F14" s="13"/>
      <c r="G14" s="17"/>
      <c r="H14" s="91" t="s">
        <v>15</v>
      </c>
      <c r="I14" s="25"/>
      <c r="J14" s="117" t="s">
        <v>98</v>
      </c>
      <c r="K14" s="118" t="s">
        <v>10</v>
      </c>
      <c r="L14" s="118"/>
      <c r="M14" s="118"/>
      <c r="N14" s="118"/>
      <c r="O14" s="118"/>
      <c r="P14" s="118"/>
      <c r="Q14" s="119"/>
      <c r="R14" s="113" t="s">
        <v>2</v>
      </c>
      <c r="S14" s="114"/>
      <c r="T14" s="94" t="s">
        <v>16</v>
      </c>
      <c r="U14" s="94" t="s">
        <v>5</v>
      </c>
    </row>
    <row r="15" spans="1:21" ht="36" customHeight="1" thickBot="1">
      <c r="A15" s="95"/>
      <c r="B15" s="106"/>
      <c r="C15" s="32" t="s">
        <v>23</v>
      </c>
      <c r="D15" s="106"/>
      <c r="E15" s="14" t="s">
        <v>17</v>
      </c>
      <c r="F15" s="108" t="s">
        <v>20</v>
      </c>
      <c r="G15" s="109"/>
      <c r="H15" s="92"/>
      <c r="I15" s="24" t="s">
        <v>25</v>
      </c>
      <c r="J15" s="111"/>
      <c r="K15" s="102" t="s">
        <v>11</v>
      </c>
      <c r="L15" s="102"/>
      <c r="M15" s="111" t="s">
        <v>73</v>
      </c>
      <c r="N15" s="101" t="s">
        <v>12</v>
      </c>
      <c r="O15" s="102"/>
      <c r="P15" s="97" t="s">
        <v>27</v>
      </c>
      <c r="Q15" s="120" t="s">
        <v>0</v>
      </c>
      <c r="R15" s="99" t="s">
        <v>4</v>
      </c>
      <c r="S15" s="115" t="s">
        <v>1</v>
      </c>
      <c r="T15" s="95"/>
      <c r="U15" s="95"/>
    </row>
    <row r="16" spans="1:21" ht="33.75" thickBot="1">
      <c r="A16" s="95"/>
      <c r="B16" s="106"/>
      <c r="C16" s="56"/>
      <c r="D16" s="110"/>
      <c r="E16" s="14"/>
      <c r="F16" s="14" t="s">
        <v>21</v>
      </c>
      <c r="G16" s="32" t="s">
        <v>22</v>
      </c>
      <c r="H16" s="93"/>
      <c r="I16" s="24" t="s">
        <v>26</v>
      </c>
      <c r="J16" s="112"/>
      <c r="K16" s="2" t="s">
        <v>6</v>
      </c>
      <c r="L16" s="1" t="s">
        <v>7</v>
      </c>
      <c r="M16" s="112"/>
      <c r="N16" s="2" t="s">
        <v>8</v>
      </c>
      <c r="O16" s="79" t="s">
        <v>9</v>
      </c>
      <c r="P16" s="98"/>
      <c r="Q16" s="121"/>
      <c r="R16" s="100"/>
      <c r="S16" s="116"/>
      <c r="T16" s="96"/>
      <c r="U16" s="96"/>
    </row>
    <row r="17" spans="1:21" ht="60" customHeight="1" thickBot="1">
      <c r="A17" s="33">
        <v>1</v>
      </c>
      <c r="B17" s="55" t="s">
        <v>44</v>
      </c>
      <c r="C17" s="57" t="s">
        <v>77</v>
      </c>
      <c r="D17" s="34" t="s">
        <v>66</v>
      </c>
      <c r="E17" s="38" t="s">
        <v>18</v>
      </c>
      <c r="F17" s="35">
        <v>42887</v>
      </c>
      <c r="G17" s="35">
        <v>43251</v>
      </c>
      <c r="H17" s="36">
        <v>36809.07</v>
      </c>
      <c r="I17" s="36">
        <v>0</v>
      </c>
      <c r="J17" s="36">
        <v>25</v>
      </c>
      <c r="K17" s="36">
        <f aca="true" t="shared" si="0" ref="K17:K48">+H17*2.87%</f>
        <v>1056.420309</v>
      </c>
      <c r="L17" s="36">
        <f aca="true" t="shared" si="1" ref="L17:L48">+H17*7.1%</f>
        <v>2613.44397</v>
      </c>
      <c r="M17" s="36">
        <f aca="true" t="shared" si="2" ref="M17:M44">+H17*1.1%</f>
        <v>404.89977000000005</v>
      </c>
      <c r="N17" s="36">
        <f aca="true" t="shared" si="3" ref="N17:N48">+H17*3.04%</f>
        <v>1118.995728</v>
      </c>
      <c r="O17" s="80">
        <f>+H17*7.09%</f>
        <v>2609.7630630000003</v>
      </c>
      <c r="P17" s="36">
        <v>0</v>
      </c>
      <c r="Q17" s="80">
        <f>SUM(K17:P17)</f>
        <v>7803.5228400000005</v>
      </c>
      <c r="R17" s="36">
        <f>+K17+N17</f>
        <v>2175.416037</v>
      </c>
      <c r="S17" s="80">
        <f>+L17+M17+O17</f>
        <v>5628.106803000001</v>
      </c>
      <c r="T17" s="36">
        <f>+H17-R17-I17-J17-P17</f>
        <v>34608.653963</v>
      </c>
      <c r="U17" s="37">
        <v>121</v>
      </c>
    </row>
    <row r="18" spans="1:21" ht="60" customHeight="1" thickBot="1">
      <c r="A18" s="33">
        <v>2</v>
      </c>
      <c r="B18" s="55" t="s">
        <v>96</v>
      </c>
      <c r="C18" s="57" t="s">
        <v>77</v>
      </c>
      <c r="D18" s="34" t="s">
        <v>97</v>
      </c>
      <c r="E18" s="38" t="s">
        <v>18</v>
      </c>
      <c r="F18" s="35">
        <v>42979</v>
      </c>
      <c r="G18" s="35">
        <v>43100</v>
      </c>
      <c r="H18" s="36">
        <v>30000</v>
      </c>
      <c r="I18" s="36">
        <v>0</v>
      </c>
      <c r="J18" s="36">
        <v>25</v>
      </c>
      <c r="K18" s="36">
        <f t="shared" si="0"/>
        <v>861</v>
      </c>
      <c r="L18" s="36">
        <f t="shared" si="1"/>
        <v>2130</v>
      </c>
      <c r="M18" s="36">
        <f t="shared" si="2"/>
        <v>330.00000000000006</v>
      </c>
      <c r="N18" s="36">
        <f t="shared" si="3"/>
        <v>912</v>
      </c>
      <c r="O18" s="80">
        <f aca="true" t="shared" si="4" ref="O18:O48">+H18*7.09%</f>
        <v>2127</v>
      </c>
      <c r="P18" s="36">
        <v>0</v>
      </c>
      <c r="Q18" s="80">
        <f aca="true" t="shared" si="5" ref="Q18:Q48">SUM(K18:P18)</f>
        <v>6360</v>
      </c>
      <c r="R18" s="36">
        <f aca="true" t="shared" si="6" ref="R18:R48">+K18+N18</f>
        <v>1773</v>
      </c>
      <c r="S18" s="80">
        <f aca="true" t="shared" si="7" ref="S18:S48">+L18+M18+O18</f>
        <v>4587</v>
      </c>
      <c r="T18" s="36">
        <f aca="true" t="shared" si="8" ref="T18:T48">+H18-R18-I18-J18-P18</f>
        <v>28202</v>
      </c>
      <c r="U18" s="37">
        <v>121</v>
      </c>
    </row>
    <row r="19" spans="1:21" ht="60" customHeight="1" thickBot="1">
      <c r="A19" s="33">
        <v>3</v>
      </c>
      <c r="B19" s="55" t="s">
        <v>56</v>
      </c>
      <c r="C19" s="57" t="s">
        <v>77</v>
      </c>
      <c r="D19" s="34" t="s">
        <v>71</v>
      </c>
      <c r="E19" s="38" t="s">
        <v>18</v>
      </c>
      <c r="F19" s="35">
        <v>42767</v>
      </c>
      <c r="G19" s="35">
        <v>43131</v>
      </c>
      <c r="H19" s="36">
        <v>13800</v>
      </c>
      <c r="I19" s="36">
        <v>0</v>
      </c>
      <c r="J19" s="36">
        <v>25</v>
      </c>
      <c r="K19" s="36">
        <f t="shared" si="0"/>
        <v>396.06</v>
      </c>
      <c r="L19" s="36">
        <f t="shared" si="1"/>
        <v>979.8</v>
      </c>
      <c r="M19" s="36">
        <f t="shared" si="2"/>
        <v>151.8</v>
      </c>
      <c r="N19" s="36">
        <f t="shared" si="3"/>
        <v>419.52</v>
      </c>
      <c r="O19" s="80">
        <f t="shared" si="4"/>
        <v>978.4200000000001</v>
      </c>
      <c r="P19" s="36">
        <v>0</v>
      </c>
      <c r="Q19" s="80">
        <f t="shared" si="5"/>
        <v>2925.6</v>
      </c>
      <c r="R19" s="36">
        <f t="shared" si="6"/>
        <v>815.5799999999999</v>
      </c>
      <c r="S19" s="80">
        <f t="shared" si="7"/>
        <v>2110.02</v>
      </c>
      <c r="T19" s="36">
        <f t="shared" si="8"/>
        <v>12959.42</v>
      </c>
      <c r="U19" s="37">
        <v>121</v>
      </c>
    </row>
    <row r="20" spans="1:21" ht="60" customHeight="1" thickBot="1">
      <c r="A20" s="33">
        <v>4</v>
      </c>
      <c r="B20" s="55" t="s">
        <v>57</v>
      </c>
      <c r="C20" s="57" t="s">
        <v>77</v>
      </c>
      <c r="D20" s="34" t="s">
        <v>72</v>
      </c>
      <c r="E20" s="38" t="s">
        <v>18</v>
      </c>
      <c r="F20" s="35">
        <v>42767</v>
      </c>
      <c r="G20" s="35">
        <v>43131</v>
      </c>
      <c r="H20" s="36">
        <v>15912.72</v>
      </c>
      <c r="I20" s="36">
        <v>0</v>
      </c>
      <c r="J20" s="36">
        <v>25</v>
      </c>
      <c r="K20" s="36">
        <f t="shared" si="0"/>
        <v>456.695064</v>
      </c>
      <c r="L20" s="36">
        <f t="shared" si="1"/>
        <v>1129.8031199999998</v>
      </c>
      <c r="M20" s="36">
        <f t="shared" si="2"/>
        <v>175.03992000000002</v>
      </c>
      <c r="N20" s="36">
        <f t="shared" si="3"/>
        <v>483.746688</v>
      </c>
      <c r="O20" s="80">
        <f t="shared" si="4"/>
        <v>1128.211848</v>
      </c>
      <c r="P20" s="36">
        <v>0</v>
      </c>
      <c r="Q20" s="80">
        <f t="shared" si="5"/>
        <v>3373.49664</v>
      </c>
      <c r="R20" s="36">
        <f t="shared" si="6"/>
        <v>940.441752</v>
      </c>
      <c r="S20" s="80">
        <f t="shared" si="7"/>
        <v>2433.0548879999997</v>
      </c>
      <c r="T20" s="36">
        <f t="shared" si="8"/>
        <v>14947.278247999999</v>
      </c>
      <c r="U20" s="37">
        <v>121</v>
      </c>
    </row>
    <row r="21" spans="1:21" ht="60" customHeight="1" thickBot="1">
      <c r="A21" s="33">
        <v>5</v>
      </c>
      <c r="B21" s="55" t="s">
        <v>41</v>
      </c>
      <c r="C21" s="58" t="s">
        <v>76</v>
      </c>
      <c r="D21" s="34" t="s">
        <v>65</v>
      </c>
      <c r="E21" s="38" t="s">
        <v>18</v>
      </c>
      <c r="F21" s="35">
        <v>42856</v>
      </c>
      <c r="G21" s="35">
        <v>43069</v>
      </c>
      <c r="H21" s="36">
        <v>44000</v>
      </c>
      <c r="I21" s="36">
        <v>1007.19</v>
      </c>
      <c r="J21" s="36">
        <v>25</v>
      </c>
      <c r="K21" s="36">
        <f t="shared" si="0"/>
        <v>1262.8</v>
      </c>
      <c r="L21" s="36">
        <f t="shared" si="1"/>
        <v>3123.9999999999995</v>
      </c>
      <c r="M21" s="36">
        <f t="shared" si="2"/>
        <v>484.00000000000006</v>
      </c>
      <c r="N21" s="36">
        <f t="shared" si="3"/>
        <v>1337.6</v>
      </c>
      <c r="O21" s="80">
        <f t="shared" si="4"/>
        <v>3119.6000000000004</v>
      </c>
      <c r="P21" s="36">
        <v>0</v>
      </c>
      <c r="Q21" s="80">
        <f t="shared" si="5"/>
        <v>9328</v>
      </c>
      <c r="R21" s="36">
        <f t="shared" si="6"/>
        <v>2600.3999999999996</v>
      </c>
      <c r="S21" s="80">
        <f t="shared" si="7"/>
        <v>6727.6</v>
      </c>
      <c r="T21" s="36">
        <f t="shared" si="8"/>
        <v>40367.409999999996</v>
      </c>
      <c r="U21" s="37">
        <v>121</v>
      </c>
    </row>
    <row r="22" spans="1:21" ht="60" customHeight="1" thickBot="1">
      <c r="A22" s="33">
        <v>6</v>
      </c>
      <c r="B22" s="55" t="s">
        <v>46</v>
      </c>
      <c r="C22" s="59" t="s">
        <v>75</v>
      </c>
      <c r="D22" s="34" t="s">
        <v>68</v>
      </c>
      <c r="E22" s="38" t="s">
        <v>18</v>
      </c>
      <c r="F22" s="35">
        <v>42979</v>
      </c>
      <c r="G22" s="35">
        <v>43281</v>
      </c>
      <c r="H22" s="36">
        <v>35000</v>
      </c>
      <c r="I22" s="36">
        <v>0</v>
      </c>
      <c r="J22" s="36">
        <v>25</v>
      </c>
      <c r="K22" s="36">
        <f t="shared" si="0"/>
        <v>1004.5</v>
      </c>
      <c r="L22" s="36">
        <f t="shared" si="1"/>
        <v>2485</v>
      </c>
      <c r="M22" s="36">
        <f t="shared" si="2"/>
        <v>385.00000000000006</v>
      </c>
      <c r="N22" s="36">
        <f t="shared" si="3"/>
        <v>1064</v>
      </c>
      <c r="O22" s="80">
        <f t="shared" si="4"/>
        <v>2481.5</v>
      </c>
      <c r="P22" s="36">
        <v>0</v>
      </c>
      <c r="Q22" s="80">
        <f t="shared" si="5"/>
        <v>7420</v>
      </c>
      <c r="R22" s="36">
        <f t="shared" si="6"/>
        <v>2068.5</v>
      </c>
      <c r="S22" s="80">
        <f t="shared" si="7"/>
        <v>5351.5</v>
      </c>
      <c r="T22" s="36">
        <f t="shared" si="8"/>
        <v>32906.5</v>
      </c>
      <c r="U22" s="37">
        <v>121</v>
      </c>
    </row>
    <row r="23" spans="1:21" ht="60" customHeight="1" thickBot="1">
      <c r="A23" s="33">
        <v>7</v>
      </c>
      <c r="B23" s="55" t="s">
        <v>33</v>
      </c>
      <c r="C23" s="59" t="s">
        <v>75</v>
      </c>
      <c r="D23" s="34" t="s">
        <v>61</v>
      </c>
      <c r="E23" s="38" t="s">
        <v>18</v>
      </c>
      <c r="F23" s="35">
        <v>42736</v>
      </c>
      <c r="G23" s="35">
        <v>43100</v>
      </c>
      <c r="H23" s="36">
        <v>12730.17</v>
      </c>
      <c r="I23" s="36">
        <v>0</v>
      </c>
      <c r="J23" s="36">
        <v>25</v>
      </c>
      <c r="K23" s="36">
        <f t="shared" si="0"/>
        <v>365.355879</v>
      </c>
      <c r="L23" s="36">
        <f t="shared" si="1"/>
        <v>903.8420699999999</v>
      </c>
      <c r="M23" s="36">
        <f t="shared" si="2"/>
        <v>140.03187000000003</v>
      </c>
      <c r="N23" s="36">
        <f t="shared" si="3"/>
        <v>386.997168</v>
      </c>
      <c r="O23" s="80">
        <f t="shared" si="4"/>
        <v>902.569053</v>
      </c>
      <c r="P23" s="36">
        <v>0</v>
      </c>
      <c r="Q23" s="80">
        <f t="shared" si="5"/>
        <v>2698.79604</v>
      </c>
      <c r="R23" s="36">
        <f t="shared" si="6"/>
        <v>752.3530470000001</v>
      </c>
      <c r="S23" s="80">
        <f t="shared" si="7"/>
        <v>1946.4429930000001</v>
      </c>
      <c r="T23" s="36">
        <f t="shared" si="8"/>
        <v>11952.816953</v>
      </c>
      <c r="U23" s="37">
        <v>121</v>
      </c>
    </row>
    <row r="24" spans="1:21" ht="60" customHeight="1" thickBot="1">
      <c r="A24" s="33">
        <v>8</v>
      </c>
      <c r="B24" s="55" t="s">
        <v>34</v>
      </c>
      <c r="C24" s="59" t="s">
        <v>75</v>
      </c>
      <c r="D24" s="34" t="s">
        <v>61</v>
      </c>
      <c r="E24" s="38" t="s">
        <v>18</v>
      </c>
      <c r="F24" s="35">
        <v>42736</v>
      </c>
      <c r="G24" s="35">
        <v>43100</v>
      </c>
      <c r="H24" s="36">
        <v>12730.17</v>
      </c>
      <c r="I24" s="36">
        <v>0</v>
      </c>
      <c r="J24" s="36">
        <v>25</v>
      </c>
      <c r="K24" s="36">
        <f t="shared" si="0"/>
        <v>365.355879</v>
      </c>
      <c r="L24" s="36">
        <f t="shared" si="1"/>
        <v>903.8420699999999</v>
      </c>
      <c r="M24" s="36">
        <f t="shared" si="2"/>
        <v>140.03187000000003</v>
      </c>
      <c r="N24" s="36">
        <f t="shared" si="3"/>
        <v>386.997168</v>
      </c>
      <c r="O24" s="80">
        <f t="shared" si="4"/>
        <v>902.569053</v>
      </c>
      <c r="P24" s="36">
        <v>0</v>
      </c>
      <c r="Q24" s="80">
        <f t="shared" si="5"/>
        <v>2698.79604</v>
      </c>
      <c r="R24" s="36">
        <f t="shared" si="6"/>
        <v>752.3530470000001</v>
      </c>
      <c r="S24" s="80">
        <f t="shared" si="7"/>
        <v>1946.4429930000001</v>
      </c>
      <c r="T24" s="36">
        <f t="shared" si="8"/>
        <v>11952.816953</v>
      </c>
      <c r="U24" s="37">
        <v>121</v>
      </c>
    </row>
    <row r="25" spans="1:21" ht="60" customHeight="1" thickBot="1">
      <c r="A25" s="33">
        <v>9</v>
      </c>
      <c r="B25" s="55" t="s">
        <v>43</v>
      </c>
      <c r="C25" s="59" t="s">
        <v>75</v>
      </c>
      <c r="D25" s="34" t="s">
        <v>61</v>
      </c>
      <c r="E25" s="38" t="s">
        <v>18</v>
      </c>
      <c r="F25" s="35">
        <v>42675</v>
      </c>
      <c r="G25" s="35">
        <v>43039</v>
      </c>
      <c r="H25" s="36">
        <v>10000</v>
      </c>
      <c r="I25" s="36">
        <v>0</v>
      </c>
      <c r="J25" s="36">
        <v>25</v>
      </c>
      <c r="K25" s="36">
        <f t="shared" si="0"/>
        <v>287</v>
      </c>
      <c r="L25" s="36">
        <f t="shared" si="1"/>
        <v>709.9999999999999</v>
      </c>
      <c r="M25" s="36">
        <f t="shared" si="2"/>
        <v>110.00000000000001</v>
      </c>
      <c r="N25" s="36">
        <f t="shared" si="3"/>
        <v>304</v>
      </c>
      <c r="O25" s="80">
        <f t="shared" si="4"/>
        <v>709</v>
      </c>
      <c r="P25" s="36">
        <v>0</v>
      </c>
      <c r="Q25" s="80">
        <f t="shared" si="5"/>
        <v>2120</v>
      </c>
      <c r="R25" s="36">
        <f t="shared" si="6"/>
        <v>591</v>
      </c>
      <c r="S25" s="80">
        <f t="shared" si="7"/>
        <v>1529</v>
      </c>
      <c r="T25" s="36">
        <f t="shared" si="8"/>
        <v>9384</v>
      </c>
      <c r="U25" s="37">
        <v>121</v>
      </c>
    </row>
    <row r="26" spans="1:21" ht="60" customHeight="1" thickBot="1">
      <c r="A26" s="33">
        <v>10</v>
      </c>
      <c r="B26" s="55" t="s">
        <v>35</v>
      </c>
      <c r="C26" s="59" t="s">
        <v>75</v>
      </c>
      <c r="D26" s="34" t="s">
        <v>62</v>
      </c>
      <c r="E26" s="38" t="s">
        <v>18</v>
      </c>
      <c r="F26" s="35">
        <v>42675</v>
      </c>
      <c r="G26" s="35">
        <v>43039</v>
      </c>
      <c r="H26" s="36">
        <v>10000</v>
      </c>
      <c r="I26" s="36">
        <v>0</v>
      </c>
      <c r="J26" s="36">
        <v>25</v>
      </c>
      <c r="K26" s="36">
        <f t="shared" si="0"/>
        <v>287</v>
      </c>
      <c r="L26" s="36">
        <f t="shared" si="1"/>
        <v>709.9999999999999</v>
      </c>
      <c r="M26" s="36">
        <f t="shared" si="2"/>
        <v>110.00000000000001</v>
      </c>
      <c r="N26" s="36">
        <f t="shared" si="3"/>
        <v>304</v>
      </c>
      <c r="O26" s="80">
        <f t="shared" si="4"/>
        <v>709</v>
      </c>
      <c r="P26" s="36">
        <v>0</v>
      </c>
      <c r="Q26" s="80">
        <f t="shared" si="5"/>
        <v>2120</v>
      </c>
      <c r="R26" s="36">
        <f t="shared" si="6"/>
        <v>591</v>
      </c>
      <c r="S26" s="80">
        <f t="shared" si="7"/>
        <v>1529</v>
      </c>
      <c r="T26" s="36">
        <f t="shared" si="8"/>
        <v>9384</v>
      </c>
      <c r="U26" s="37">
        <v>121</v>
      </c>
    </row>
    <row r="27" spans="1:21" ht="60" customHeight="1" thickBot="1">
      <c r="A27" s="33">
        <v>11</v>
      </c>
      <c r="B27" s="55" t="s">
        <v>38</v>
      </c>
      <c r="C27" s="59" t="s">
        <v>75</v>
      </c>
      <c r="D27" s="34" t="s">
        <v>61</v>
      </c>
      <c r="E27" s="38" t="s">
        <v>18</v>
      </c>
      <c r="F27" s="35">
        <v>42736</v>
      </c>
      <c r="G27" s="35">
        <v>43100</v>
      </c>
      <c r="H27" s="36">
        <v>5117.5</v>
      </c>
      <c r="I27" s="36">
        <v>0</v>
      </c>
      <c r="J27" s="36">
        <v>25</v>
      </c>
      <c r="K27" s="36">
        <f t="shared" si="0"/>
        <v>146.87225</v>
      </c>
      <c r="L27" s="36">
        <f t="shared" si="1"/>
        <v>363.3425</v>
      </c>
      <c r="M27" s="36">
        <f t="shared" si="2"/>
        <v>56.292500000000004</v>
      </c>
      <c r="N27" s="36">
        <f t="shared" si="3"/>
        <v>155.572</v>
      </c>
      <c r="O27" s="80">
        <f t="shared" si="4"/>
        <v>362.83075</v>
      </c>
      <c r="P27" s="36">
        <v>0</v>
      </c>
      <c r="Q27" s="80">
        <f t="shared" si="5"/>
        <v>1084.91</v>
      </c>
      <c r="R27" s="36">
        <f t="shared" si="6"/>
        <v>302.44425</v>
      </c>
      <c r="S27" s="80">
        <f t="shared" si="7"/>
        <v>782.4657500000001</v>
      </c>
      <c r="T27" s="36">
        <f t="shared" si="8"/>
        <v>4790.0557499999995</v>
      </c>
      <c r="U27" s="37">
        <v>121</v>
      </c>
    </row>
    <row r="28" spans="1:21" ht="60" customHeight="1" thickBot="1">
      <c r="A28" s="33">
        <v>12</v>
      </c>
      <c r="B28" s="55" t="s">
        <v>39</v>
      </c>
      <c r="C28" s="59" t="s">
        <v>75</v>
      </c>
      <c r="D28" s="34" t="s">
        <v>61</v>
      </c>
      <c r="E28" s="38" t="s">
        <v>18</v>
      </c>
      <c r="F28" s="35">
        <v>42856</v>
      </c>
      <c r="G28" s="35">
        <v>43069</v>
      </c>
      <c r="H28" s="36">
        <v>10000</v>
      </c>
      <c r="I28" s="36">
        <v>0</v>
      </c>
      <c r="J28" s="36">
        <v>25</v>
      </c>
      <c r="K28" s="36">
        <f t="shared" si="0"/>
        <v>287</v>
      </c>
      <c r="L28" s="36">
        <f t="shared" si="1"/>
        <v>709.9999999999999</v>
      </c>
      <c r="M28" s="36">
        <f t="shared" si="2"/>
        <v>110.00000000000001</v>
      </c>
      <c r="N28" s="36">
        <f t="shared" si="3"/>
        <v>304</v>
      </c>
      <c r="O28" s="80">
        <f t="shared" si="4"/>
        <v>709</v>
      </c>
      <c r="P28" s="36">
        <v>0</v>
      </c>
      <c r="Q28" s="80">
        <f t="shared" si="5"/>
        <v>2120</v>
      </c>
      <c r="R28" s="36">
        <f t="shared" si="6"/>
        <v>591</v>
      </c>
      <c r="S28" s="80">
        <f t="shared" si="7"/>
        <v>1529</v>
      </c>
      <c r="T28" s="36">
        <f t="shared" si="8"/>
        <v>9384</v>
      </c>
      <c r="U28" s="37">
        <v>121</v>
      </c>
    </row>
    <row r="29" spans="1:21" ht="60" customHeight="1" thickBot="1">
      <c r="A29" s="33">
        <v>13</v>
      </c>
      <c r="B29" s="55" t="s">
        <v>48</v>
      </c>
      <c r="C29" s="59" t="s">
        <v>75</v>
      </c>
      <c r="D29" s="34" t="s">
        <v>61</v>
      </c>
      <c r="E29" s="38" t="s">
        <v>18</v>
      </c>
      <c r="F29" s="35">
        <v>42917</v>
      </c>
      <c r="G29" s="35">
        <v>43008</v>
      </c>
      <c r="H29" s="36">
        <v>10000</v>
      </c>
      <c r="I29" s="36">
        <v>0</v>
      </c>
      <c r="J29" s="36">
        <v>25</v>
      </c>
      <c r="K29" s="36">
        <f t="shared" si="0"/>
        <v>287</v>
      </c>
      <c r="L29" s="36">
        <f t="shared" si="1"/>
        <v>709.9999999999999</v>
      </c>
      <c r="M29" s="36">
        <f t="shared" si="2"/>
        <v>110.00000000000001</v>
      </c>
      <c r="N29" s="36">
        <f t="shared" si="3"/>
        <v>304</v>
      </c>
      <c r="O29" s="80">
        <f t="shared" si="4"/>
        <v>709</v>
      </c>
      <c r="P29" s="36">
        <v>0</v>
      </c>
      <c r="Q29" s="80">
        <f t="shared" si="5"/>
        <v>2120</v>
      </c>
      <c r="R29" s="36">
        <f t="shared" si="6"/>
        <v>591</v>
      </c>
      <c r="S29" s="80">
        <f t="shared" si="7"/>
        <v>1529</v>
      </c>
      <c r="T29" s="36">
        <f t="shared" si="8"/>
        <v>9384</v>
      </c>
      <c r="U29" s="37">
        <v>121</v>
      </c>
    </row>
    <row r="30" spans="1:21" ht="60" customHeight="1" thickBot="1">
      <c r="A30" s="33">
        <v>14</v>
      </c>
      <c r="B30" s="55" t="s">
        <v>49</v>
      </c>
      <c r="C30" s="59" t="s">
        <v>75</v>
      </c>
      <c r="D30" s="34" t="s">
        <v>61</v>
      </c>
      <c r="E30" s="38" t="s">
        <v>18</v>
      </c>
      <c r="F30" s="35">
        <v>42917</v>
      </c>
      <c r="G30" s="35">
        <v>43008</v>
      </c>
      <c r="H30" s="36">
        <v>10000</v>
      </c>
      <c r="I30" s="36">
        <v>0</v>
      </c>
      <c r="J30" s="36">
        <v>25</v>
      </c>
      <c r="K30" s="36">
        <f t="shared" si="0"/>
        <v>287</v>
      </c>
      <c r="L30" s="36">
        <f t="shared" si="1"/>
        <v>709.9999999999999</v>
      </c>
      <c r="M30" s="36">
        <f t="shared" si="2"/>
        <v>110.00000000000001</v>
      </c>
      <c r="N30" s="36">
        <f t="shared" si="3"/>
        <v>304</v>
      </c>
      <c r="O30" s="80">
        <f t="shared" si="4"/>
        <v>709</v>
      </c>
      <c r="P30" s="36">
        <v>0</v>
      </c>
      <c r="Q30" s="80">
        <f t="shared" si="5"/>
        <v>2120</v>
      </c>
      <c r="R30" s="36">
        <f t="shared" si="6"/>
        <v>591</v>
      </c>
      <c r="S30" s="80">
        <f t="shared" si="7"/>
        <v>1529</v>
      </c>
      <c r="T30" s="36">
        <f t="shared" si="8"/>
        <v>9384</v>
      </c>
      <c r="U30" s="37">
        <v>121</v>
      </c>
    </row>
    <row r="31" spans="1:21" ht="60" customHeight="1" thickBot="1">
      <c r="A31" s="33">
        <v>15</v>
      </c>
      <c r="B31" s="55" t="s">
        <v>50</v>
      </c>
      <c r="C31" s="59" t="s">
        <v>75</v>
      </c>
      <c r="D31" s="34" t="s">
        <v>61</v>
      </c>
      <c r="E31" s="38" t="s">
        <v>18</v>
      </c>
      <c r="F31" s="35">
        <v>42917</v>
      </c>
      <c r="G31" s="35">
        <v>43008</v>
      </c>
      <c r="H31" s="36">
        <v>10000</v>
      </c>
      <c r="I31" s="36">
        <v>0</v>
      </c>
      <c r="J31" s="36">
        <v>25</v>
      </c>
      <c r="K31" s="36">
        <f t="shared" si="0"/>
        <v>287</v>
      </c>
      <c r="L31" s="36">
        <f t="shared" si="1"/>
        <v>709.9999999999999</v>
      </c>
      <c r="M31" s="36">
        <f t="shared" si="2"/>
        <v>110.00000000000001</v>
      </c>
      <c r="N31" s="36">
        <f t="shared" si="3"/>
        <v>304</v>
      </c>
      <c r="O31" s="80">
        <f t="shared" si="4"/>
        <v>709</v>
      </c>
      <c r="P31" s="36">
        <v>0</v>
      </c>
      <c r="Q31" s="80">
        <f t="shared" si="5"/>
        <v>2120</v>
      </c>
      <c r="R31" s="36">
        <f t="shared" si="6"/>
        <v>591</v>
      </c>
      <c r="S31" s="80">
        <f t="shared" si="7"/>
        <v>1529</v>
      </c>
      <c r="T31" s="36">
        <f t="shared" si="8"/>
        <v>9384</v>
      </c>
      <c r="U31" s="37">
        <v>121</v>
      </c>
    </row>
    <row r="32" spans="1:21" ht="60" customHeight="1" thickBot="1">
      <c r="A32" s="33">
        <v>16</v>
      </c>
      <c r="B32" s="55" t="s">
        <v>51</v>
      </c>
      <c r="C32" s="59" t="s">
        <v>75</v>
      </c>
      <c r="D32" s="34" t="s">
        <v>70</v>
      </c>
      <c r="E32" s="38" t="s">
        <v>18</v>
      </c>
      <c r="F32" s="35">
        <v>43009</v>
      </c>
      <c r="G32" s="35">
        <v>43373</v>
      </c>
      <c r="H32" s="36">
        <v>13800</v>
      </c>
      <c r="I32" s="36">
        <v>0</v>
      </c>
      <c r="J32" s="36">
        <v>25</v>
      </c>
      <c r="K32" s="36">
        <f t="shared" si="0"/>
        <v>396.06</v>
      </c>
      <c r="L32" s="36">
        <f t="shared" si="1"/>
        <v>979.8</v>
      </c>
      <c r="M32" s="36">
        <f t="shared" si="2"/>
        <v>151.8</v>
      </c>
      <c r="N32" s="36">
        <f t="shared" si="3"/>
        <v>419.52</v>
      </c>
      <c r="O32" s="80">
        <f t="shared" si="4"/>
        <v>978.4200000000001</v>
      </c>
      <c r="P32" s="36">
        <v>0</v>
      </c>
      <c r="Q32" s="80">
        <f t="shared" si="5"/>
        <v>2925.6</v>
      </c>
      <c r="R32" s="36">
        <f t="shared" si="6"/>
        <v>815.5799999999999</v>
      </c>
      <c r="S32" s="80">
        <f t="shared" si="7"/>
        <v>2110.02</v>
      </c>
      <c r="T32" s="36">
        <f t="shared" si="8"/>
        <v>12959.42</v>
      </c>
      <c r="U32" s="37">
        <v>121</v>
      </c>
    </row>
    <row r="33" spans="1:21" ht="60" customHeight="1" thickBot="1">
      <c r="A33" s="33">
        <v>17</v>
      </c>
      <c r="B33" s="72" t="s">
        <v>52</v>
      </c>
      <c r="C33" s="59" t="s">
        <v>75</v>
      </c>
      <c r="D33" s="73" t="s">
        <v>61</v>
      </c>
      <c r="E33" s="74" t="s">
        <v>18</v>
      </c>
      <c r="F33" s="75">
        <v>42979</v>
      </c>
      <c r="G33" s="75">
        <v>43039</v>
      </c>
      <c r="H33" s="76">
        <v>13000</v>
      </c>
      <c r="I33" s="76">
        <v>0</v>
      </c>
      <c r="J33" s="36">
        <v>25</v>
      </c>
      <c r="K33" s="76">
        <f t="shared" si="0"/>
        <v>373.1</v>
      </c>
      <c r="L33" s="76">
        <f t="shared" si="1"/>
        <v>922.9999999999999</v>
      </c>
      <c r="M33" s="36">
        <f t="shared" si="2"/>
        <v>143.00000000000003</v>
      </c>
      <c r="N33" s="76">
        <f t="shared" si="3"/>
        <v>395.2</v>
      </c>
      <c r="O33" s="80">
        <f t="shared" si="4"/>
        <v>921.7</v>
      </c>
      <c r="P33" s="36">
        <v>0</v>
      </c>
      <c r="Q33" s="80">
        <f t="shared" si="5"/>
        <v>2756</v>
      </c>
      <c r="R33" s="36">
        <f t="shared" si="6"/>
        <v>768.3</v>
      </c>
      <c r="S33" s="80">
        <f t="shared" si="7"/>
        <v>1987.7</v>
      </c>
      <c r="T33" s="36">
        <f t="shared" si="8"/>
        <v>12206.7</v>
      </c>
      <c r="U33" s="37">
        <v>121</v>
      </c>
    </row>
    <row r="34" spans="1:21" ht="60" customHeight="1" thickBot="1">
      <c r="A34" s="33">
        <v>18</v>
      </c>
      <c r="B34" s="67" t="s">
        <v>53</v>
      </c>
      <c r="C34" s="59" t="s">
        <v>75</v>
      </c>
      <c r="D34" s="68" t="s">
        <v>61</v>
      </c>
      <c r="E34" s="69" t="s">
        <v>18</v>
      </c>
      <c r="F34" s="70">
        <v>42948</v>
      </c>
      <c r="G34" s="70">
        <v>43008</v>
      </c>
      <c r="H34" s="71">
        <v>10000</v>
      </c>
      <c r="I34" s="71">
        <v>0</v>
      </c>
      <c r="J34" s="36">
        <v>25</v>
      </c>
      <c r="K34" s="71">
        <f t="shared" si="0"/>
        <v>287</v>
      </c>
      <c r="L34" s="71">
        <f t="shared" si="1"/>
        <v>709.9999999999999</v>
      </c>
      <c r="M34" s="36">
        <f t="shared" si="2"/>
        <v>110.00000000000001</v>
      </c>
      <c r="N34" s="71">
        <f t="shared" si="3"/>
        <v>304</v>
      </c>
      <c r="O34" s="80">
        <f t="shared" si="4"/>
        <v>709</v>
      </c>
      <c r="P34" s="36">
        <v>932.76</v>
      </c>
      <c r="Q34" s="80">
        <f t="shared" si="5"/>
        <v>3052.76</v>
      </c>
      <c r="R34" s="36">
        <f t="shared" si="6"/>
        <v>591</v>
      </c>
      <c r="S34" s="80">
        <f t="shared" si="7"/>
        <v>1529</v>
      </c>
      <c r="T34" s="36">
        <f t="shared" si="8"/>
        <v>8451.24</v>
      </c>
      <c r="U34" s="37">
        <v>121</v>
      </c>
    </row>
    <row r="35" spans="1:21" ht="60" customHeight="1" thickBot="1">
      <c r="A35" s="33">
        <v>19</v>
      </c>
      <c r="B35" s="55" t="s">
        <v>58</v>
      </c>
      <c r="C35" s="59" t="s">
        <v>75</v>
      </c>
      <c r="D35" s="34" t="s">
        <v>61</v>
      </c>
      <c r="E35" s="38" t="s">
        <v>18</v>
      </c>
      <c r="F35" s="35">
        <v>42856</v>
      </c>
      <c r="G35" s="35">
        <v>43100</v>
      </c>
      <c r="H35" s="36">
        <v>15000</v>
      </c>
      <c r="I35" s="36">
        <v>0</v>
      </c>
      <c r="J35" s="36">
        <v>25</v>
      </c>
      <c r="K35" s="36">
        <f t="shared" si="0"/>
        <v>430.5</v>
      </c>
      <c r="L35" s="36">
        <f t="shared" si="1"/>
        <v>1065</v>
      </c>
      <c r="M35" s="36">
        <f t="shared" si="2"/>
        <v>165.00000000000003</v>
      </c>
      <c r="N35" s="36">
        <f t="shared" si="3"/>
        <v>456</v>
      </c>
      <c r="O35" s="80">
        <f t="shared" si="4"/>
        <v>1063.5</v>
      </c>
      <c r="P35" s="36">
        <v>0</v>
      </c>
      <c r="Q35" s="80">
        <f t="shared" si="5"/>
        <v>3180</v>
      </c>
      <c r="R35" s="36">
        <f t="shared" si="6"/>
        <v>886.5</v>
      </c>
      <c r="S35" s="80">
        <f t="shared" si="7"/>
        <v>2293.5</v>
      </c>
      <c r="T35" s="36">
        <f t="shared" si="8"/>
        <v>14088.5</v>
      </c>
      <c r="U35" s="37">
        <v>121</v>
      </c>
    </row>
    <row r="36" spans="1:21" ht="60" customHeight="1" thickBot="1">
      <c r="A36" s="33">
        <v>20</v>
      </c>
      <c r="B36" s="55" t="s">
        <v>59</v>
      </c>
      <c r="C36" s="59" t="s">
        <v>75</v>
      </c>
      <c r="D36" s="34" t="s">
        <v>61</v>
      </c>
      <c r="E36" s="38" t="s">
        <v>18</v>
      </c>
      <c r="F36" s="35">
        <v>42856</v>
      </c>
      <c r="G36" s="35">
        <v>43100</v>
      </c>
      <c r="H36" s="36">
        <v>10000</v>
      </c>
      <c r="I36" s="36">
        <v>0</v>
      </c>
      <c r="J36" s="36">
        <v>25</v>
      </c>
      <c r="K36" s="36">
        <f t="shared" si="0"/>
        <v>287</v>
      </c>
      <c r="L36" s="36">
        <f t="shared" si="1"/>
        <v>709.9999999999999</v>
      </c>
      <c r="M36" s="36">
        <f t="shared" si="2"/>
        <v>110.00000000000001</v>
      </c>
      <c r="N36" s="36">
        <f t="shared" si="3"/>
        <v>304</v>
      </c>
      <c r="O36" s="80">
        <f t="shared" si="4"/>
        <v>709</v>
      </c>
      <c r="P36" s="36">
        <v>0</v>
      </c>
      <c r="Q36" s="80">
        <f t="shared" si="5"/>
        <v>2120</v>
      </c>
      <c r="R36" s="36">
        <f t="shared" si="6"/>
        <v>591</v>
      </c>
      <c r="S36" s="80">
        <f t="shared" si="7"/>
        <v>1529</v>
      </c>
      <c r="T36" s="36">
        <f t="shared" si="8"/>
        <v>9384</v>
      </c>
      <c r="U36" s="37">
        <v>121</v>
      </c>
    </row>
    <row r="37" spans="1:21" ht="60" customHeight="1" thickBot="1">
      <c r="A37" s="33">
        <v>21</v>
      </c>
      <c r="B37" s="55" t="s">
        <v>94</v>
      </c>
      <c r="C37" s="59" t="s">
        <v>75</v>
      </c>
      <c r="D37" s="34" t="s">
        <v>61</v>
      </c>
      <c r="E37" s="38" t="s">
        <v>18</v>
      </c>
      <c r="F37" s="35">
        <v>42979</v>
      </c>
      <c r="G37" s="35">
        <v>43100</v>
      </c>
      <c r="H37" s="36">
        <v>10000</v>
      </c>
      <c r="I37" s="36">
        <v>0</v>
      </c>
      <c r="J37" s="36">
        <v>25</v>
      </c>
      <c r="K37" s="36">
        <f t="shared" si="0"/>
        <v>287</v>
      </c>
      <c r="L37" s="36">
        <f t="shared" si="1"/>
        <v>709.9999999999999</v>
      </c>
      <c r="M37" s="36">
        <f t="shared" si="2"/>
        <v>110.00000000000001</v>
      </c>
      <c r="N37" s="36">
        <f t="shared" si="3"/>
        <v>304</v>
      </c>
      <c r="O37" s="80">
        <f t="shared" si="4"/>
        <v>709</v>
      </c>
      <c r="P37" s="36">
        <v>0</v>
      </c>
      <c r="Q37" s="80">
        <f t="shared" si="5"/>
        <v>2120</v>
      </c>
      <c r="R37" s="36">
        <f t="shared" si="6"/>
        <v>591</v>
      </c>
      <c r="S37" s="80">
        <f t="shared" si="7"/>
        <v>1529</v>
      </c>
      <c r="T37" s="36">
        <f t="shared" si="8"/>
        <v>9384</v>
      </c>
      <c r="U37" s="37">
        <v>121</v>
      </c>
    </row>
    <row r="38" spans="1:21" ht="60" customHeight="1" thickBot="1">
      <c r="A38" s="33">
        <v>22</v>
      </c>
      <c r="B38" s="55" t="s">
        <v>80</v>
      </c>
      <c r="C38" s="59" t="s">
        <v>76</v>
      </c>
      <c r="D38" s="34" t="s">
        <v>69</v>
      </c>
      <c r="E38" s="38" t="s">
        <v>18</v>
      </c>
      <c r="F38" s="35">
        <v>42948</v>
      </c>
      <c r="G38" s="35">
        <v>43100</v>
      </c>
      <c r="H38" s="36">
        <v>30000</v>
      </c>
      <c r="I38" s="36">
        <v>0</v>
      </c>
      <c r="J38" s="36">
        <v>25</v>
      </c>
      <c r="K38" s="36">
        <f t="shared" si="0"/>
        <v>861</v>
      </c>
      <c r="L38" s="36">
        <f t="shared" si="1"/>
        <v>2130</v>
      </c>
      <c r="M38" s="36">
        <f t="shared" si="2"/>
        <v>330.00000000000006</v>
      </c>
      <c r="N38" s="36">
        <f t="shared" si="3"/>
        <v>912</v>
      </c>
      <c r="O38" s="80">
        <f t="shared" si="4"/>
        <v>2127</v>
      </c>
      <c r="P38" s="36">
        <v>0</v>
      </c>
      <c r="Q38" s="80">
        <f t="shared" si="5"/>
        <v>6360</v>
      </c>
      <c r="R38" s="36">
        <f t="shared" si="6"/>
        <v>1773</v>
      </c>
      <c r="S38" s="80">
        <f t="shared" si="7"/>
        <v>4587</v>
      </c>
      <c r="T38" s="36">
        <f t="shared" si="8"/>
        <v>28202</v>
      </c>
      <c r="U38" s="37">
        <v>121</v>
      </c>
    </row>
    <row r="39" spans="1:21" ht="60" customHeight="1" thickBot="1">
      <c r="A39" s="33">
        <v>23</v>
      </c>
      <c r="B39" s="55" t="s">
        <v>36</v>
      </c>
      <c r="C39" s="59" t="s">
        <v>76</v>
      </c>
      <c r="D39" s="34" t="s">
        <v>60</v>
      </c>
      <c r="E39" s="38" t="s">
        <v>18</v>
      </c>
      <c r="F39" s="35">
        <v>42675</v>
      </c>
      <c r="G39" s="35">
        <v>43039</v>
      </c>
      <c r="H39" s="36">
        <v>18750</v>
      </c>
      <c r="I39" s="36">
        <v>0</v>
      </c>
      <c r="J39" s="36">
        <v>25</v>
      </c>
      <c r="K39" s="36">
        <f t="shared" si="0"/>
        <v>538.125</v>
      </c>
      <c r="L39" s="36">
        <f t="shared" si="1"/>
        <v>1331.2499999999998</v>
      </c>
      <c r="M39" s="36">
        <f t="shared" si="2"/>
        <v>206.25000000000003</v>
      </c>
      <c r="N39" s="36">
        <f t="shared" si="3"/>
        <v>570</v>
      </c>
      <c r="O39" s="80">
        <f t="shared" si="4"/>
        <v>1329.375</v>
      </c>
      <c r="P39" s="36">
        <v>0</v>
      </c>
      <c r="Q39" s="80">
        <f t="shared" si="5"/>
        <v>3975</v>
      </c>
      <c r="R39" s="36">
        <f t="shared" si="6"/>
        <v>1108.125</v>
      </c>
      <c r="S39" s="80">
        <f t="shared" si="7"/>
        <v>2866.875</v>
      </c>
      <c r="T39" s="36">
        <f t="shared" si="8"/>
        <v>17616.875</v>
      </c>
      <c r="U39" s="37">
        <v>121</v>
      </c>
    </row>
    <row r="40" spans="1:21" ht="60" customHeight="1" thickBot="1">
      <c r="A40" s="33">
        <v>24</v>
      </c>
      <c r="B40" s="55" t="s">
        <v>82</v>
      </c>
      <c r="C40" s="59" t="s">
        <v>76</v>
      </c>
      <c r="D40" s="34" t="s">
        <v>60</v>
      </c>
      <c r="E40" s="38" t="s">
        <v>18</v>
      </c>
      <c r="F40" s="35">
        <v>42736</v>
      </c>
      <c r="G40" s="35">
        <v>43100</v>
      </c>
      <c r="H40" s="36">
        <v>20000</v>
      </c>
      <c r="I40" s="36">
        <v>0</v>
      </c>
      <c r="J40" s="36">
        <v>25</v>
      </c>
      <c r="K40" s="36">
        <f t="shared" si="0"/>
        <v>574</v>
      </c>
      <c r="L40" s="36">
        <f t="shared" si="1"/>
        <v>1419.9999999999998</v>
      </c>
      <c r="M40" s="36">
        <f t="shared" si="2"/>
        <v>220.00000000000003</v>
      </c>
      <c r="N40" s="36">
        <f t="shared" si="3"/>
        <v>608</v>
      </c>
      <c r="O40" s="80">
        <f t="shared" si="4"/>
        <v>1418</v>
      </c>
      <c r="P40" s="36">
        <v>0</v>
      </c>
      <c r="Q40" s="80">
        <f t="shared" si="5"/>
        <v>4240</v>
      </c>
      <c r="R40" s="36">
        <f t="shared" si="6"/>
        <v>1182</v>
      </c>
      <c r="S40" s="80">
        <f t="shared" si="7"/>
        <v>3058</v>
      </c>
      <c r="T40" s="36">
        <f t="shared" si="8"/>
        <v>18793</v>
      </c>
      <c r="U40" s="37">
        <v>121</v>
      </c>
    </row>
    <row r="41" spans="1:21" ht="60" customHeight="1" thickBot="1">
      <c r="A41" s="33">
        <v>25</v>
      </c>
      <c r="B41" s="55" t="s">
        <v>54</v>
      </c>
      <c r="C41" s="60" t="s">
        <v>76</v>
      </c>
      <c r="D41" s="34" t="s">
        <v>60</v>
      </c>
      <c r="E41" s="38" t="s">
        <v>18</v>
      </c>
      <c r="F41" s="35">
        <v>42736</v>
      </c>
      <c r="G41" s="35">
        <v>43100</v>
      </c>
      <c r="H41" s="36">
        <v>13806.8</v>
      </c>
      <c r="I41" s="36">
        <v>0</v>
      </c>
      <c r="J41" s="36">
        <v>25</v>
      </c>
      <c r="K41" s="36">
        <f t="shared" si="0"/>
        <v>396.25516</v>
      </c>
      <c r="L41" s="36">
        <f t="shared" si="1"/>
        <v>980.2827999999998</v>
      </c>
      <c r="M41" s="36">
        <f t="shared" si="2"/>
        <v>151.8748</v>
      </c>
      <c r="N41" s="36">
        <f t="shared" si="3"/>
        <v>419.72672</v>
      </c>
      <c r="O41" s="80">
        <f t="shared" si="4"/>
        <v>978.90212</v>
      </c>
      <c r="P41" s="36">
        <v>0</v>
      </c>
      <c r="Q41" s="80">
        <f t="shared" si="5"/>
        <v>2927.0415999999996</v>
      </c>
      <c r="R41" s="36">
        <f t="shared" si="6"/>
        <v>815.98188</v>
      </c>
      <c r="S41" s="80">
        <f t="shared" si="7"/>
        <v>2111.0597199999997</v>
      </c>
      <c r="T41" s="36">
        <f t="shared" si="8"/>
        <v>12965.81812</v>
      </c>
      <c r="U41" s="37">
        <v>121</v>
      </c>
    </row>
    <row r="42" spans="1:21" ht="60" customHeight="1" thickBot="1">
      <c r="A42" s="33">
        <v>26</v>
      </c>
      <c r="B42" s="55" t="s">
        <v>42</v>
      </c>
      <c r="C42" s="59" t="s">
        <v>76</v>
      </c>
      <c r="D42" s="34" t="s">
        <v>60</v>
      </c>
      <c r="E42" s="38" t="s">
        <v>18</v>
      </c>
      <c r="F42" s="35">
        <v>42856</v>
      </c>
      <c r="G42" s="35">
        <v>43069</v>
      </c>
      <c r="H42" s="36">
        <v>25000</v>
      </c>
      <c r="I42" s="36">
        <v>0</v>
      </c>
      <c r="J42" s="36">
        <v>25</v>
      </c>
      <c r="K42" s="36">
        <f t="shared" si="0"/>
        <v>717.5</v>
      </c>
      <c r="L42" s="36">
        <f t="shared" si="1"/>
        <v>1774.9999999999998</v>
      </c>
      <c r="M42" s="36">
        <f t="shared" si="2"/>
        <v>275</v>
      </c>
      <c r="N42" s="36">
        <f t="shared" si="3"/>
        <v>760</v>
      </c>
      <c r="O42" s="80">
        <f t="shared" si="4"/>
        <v>1772.5000000000002</v>
      </c>
      <c r="P42" s="36">
        <v>0</v>
      </c>
      <c r="Q42" s="80">
        <f t="shared" si="5"/>
        <v>5300</v>
      </c>
      <c r="R42" s="36">
        <f t="shared" si="6"/>
        <v>1477.5</v>
      </c>
      <c r="S42" s="80">
        <f t="shared" si="7"/>
        <v>3822.5</v>
      </c>
      <c r="T42" s="36">
        <f t="shared" si="8"/>
        <v>23497.5</v>
      </c>
      <c r="U42" s="37">
        <v>121</v>
      </c>
    </row>
    <row r="43" spans="1:21" ht="60" customHeight="1" thickBot="1">
      <c r="A43" s="33">
        <v>27</v>
      </c>
      <c r="B43" s="55" t="s">
        <v>55</v>
      </c>
      <c r="C43" s="59" t="s">
        <v>76</v>
      </c>
      <c r="D43" s="34" t="s">
        <v>60</v>
      </c>
      <c r="E43" s="38" t="s">
        <v>18</v>
      </c>
      <c r="F43" s="35">
        <v>42736</v>
      </c>
      <c r="G43" s="35">
        <v>43100</v>
      </c>
      <c r="H43" s="36">
        <v>13806.8</v>
      </c>
      <c r="I43" s="36">
        <v>0</v>
      </c>
      <c r="J43" s="36">
        <v>25</v>
      </c>
      <c r="K43" s="36">
        <f t="shared" si="0"/>
        <v>396.25516</v>
      </c>
      <c r="L43" s="36">
        <f t="shared" si="1"/>
        <v>980.2827999999998</v>
      </c>
      <c r="M43" s="36">
        <f t="shared" si="2"/>
        <v>151.8748</v>
      </c>
      <c r="N43" s="36">
        <f t="shared" si="3"/>
        <v>419.72672</v>
      </c>
      <c r="O43" s="80">
        <f t="shared" si="4"/>
        <v>978.90212</v>
      </c>
      <c r="P43" s="36">
        <v>0</v>
      </c>
      <c r="Q43" s="80">
        <f t="shared" si="5"/>
        <v>2927.0415999999996</v>
      </c>
      <c r="R43" s="36">
        <f t="shared" si="6"/>
        <v>815.98188</v>
      </c>
      <c r="S43" s="80">
        <f t="shared" si="7"/>
        <v>2111.0597199999997</v>
      </c>
      <c r="T43" s="36">
        <f t="shared" si="8"/>
        <v>12965.81812</v>
      </c>
      <c r="U43" s="37">
        <v>121</v>
      </c>
    </row>
    <row r="44" spans="1:21" ht="60" customHeight="1" thickBot="1">
      <c r="A44" s="33">
        <v>28</v>
      </c>
      <c r="B44" s="55" t="s">
        <v>95</v>
      </c>
      <c r="C44" s="59" t="s">
        <v>76</v>
      </c>
      <c r="D44" s="34" t="s">
        <v>60</v>
      </c>
      <c r="E44" s="38" t="s">
        <v>18</v>
      </c>
      <c r="F44" s="35">
        <v>42979</v>
      </c>
      <c r="G44" s="35">
        <v>43100</v>
      </c>
      <c r="H44" s="36">
        <v>10000</v>
      </c>
      <c r="I44" s="36">
        <v>0</v>
      </c>
      <c r="J44" s="36">
        <v>25</v>
      </c>
      <c r="K44" s="36">
        <f t="shared" si="0"/>
        <v>287</v>
      </c>
      <c r="L44" s="36">
        <f t="shared" si="1"/>
        <v>709.9999999999999</v>
      </c>
      <c r="M44" s="36">
        <f t="shared" si="2"/>
        <v>110.00000000000001</v>
      </c>
      <c r="N44" s="36">
        <f t="shared" si="3"/>
        <v>304</v>
      </c>
      <c r="O44" s="80">
        <f t="shared" si="4"/>
        <v>709</v>
      </c>
      <c r="P44" s="36">
        <v>0</v>
      </c>
      <c r="Q44" s="80">
        <f t="shared" si="5"/>
        <v>2120</v>
      </c>
      <c r="R44" s="36">
        <f t="shared" si="6"/>
        <v>591</v>
      </c>
      <c r="S44" s="80">
        <f t="shared" si="7"/>
        <v>1529</v>
      </c>
      <c r="T44" s="36">
        <f t="shared" si="8"/>
        <v>9384</v>
      </c>
      <c r="U44" s="37">
        <v>121</v>
      </c>
    </row>
    <row r="45" spans="1:21" ht="60" customHeight="1" thickBot="1">
      <c r="A45" s="33">
        <v>29</v>
      </c>
      <c r="B45" s="55" t="s">
        <v>47</v>
      </c>
      <c r="C45" s="89" t="s">
        <v>78</v>
      </c>
      <c r="D45" s="34" t="s">
        <v>81</v>
      </c>
      <c r="E45" s="38" t="s">
        <v>18</v>
      </c>
      <c r="F45" s="35">
        <v>42917</v>
      </c>
      <c r="G45" s="35">
        <v>43008</v>
      </c>
      <c r="H45" s="36">
        <v>50000</v>
      </c>
      <c r="I45" s="36">
        <v>1854</v>
      </c>
      <c r="J45" s="36">
        <v>25</v>
      </c>
      <c r="K45" s="36">
        <f>+H45*2.87%</f>
        <v>1435</v>
      </c>
      <c r="L45" s="36">
        <f>+H45*7.1%</f>
        <v>3549.9999999999995</v>
      </c>
      <c r="M45" s="36">
        <f>44548*1.1%</f>
        <v>490.0280000000001</v>
      </c>
      <c r="N45" s="36">
        <f>+H45*3.04%</f>
        <v>1520</v>
      </c>
      <c r="O45" s="80">
        <f t="shared" si="4"/>
        <v>3545.0000000000005</v>
      </c>
      <c r="P45" s="36">
        <v>0</v>
      </c>
      <c r="Q45" s="80">
        <f t="shared" si="5"/>
        <v>10540.028</v>
      </c>
      <c r="R45" s="36">
        <f t="shared" si="6"/>
        <v>2955</v>
      </c>
      <c r="S45" s="80">
        <f t="shared" si="7"/>
        <v>7585.028</v>
      </c>
      <c r="T45" s="36">
        <f t="shared" si="8"/>
        <v>45166</v>
      </c>
      <c r="U45" s="37">
        <v>121</v>
      </c>
    </row>
    <row r="46" spans="1:21" ht="60" customHeight="1" thickBot="1">
      <c r="A46" s="33">
        <v>30</v>
      </c>
      <c r="B46" s="55" t="s">
        <v>37</v>
      </c>
      <c r="C46" s="59" t="s">
        <v>76</v>
      </c>
      <c r="D46" s="34" t="s">
        <v>63</v>
      </c>
      <c r="E46" s="38" t="s">
        <v>18</v>
      </c>
      <c r="F46" s="35">
        <v>42736</v>
      </c>
      <c r="G46" s="35">
        <v>43100</v>
      </c>
      <c r="H46" s="36">
        <v>20000</v>
      </c>
      <c r="I46" s="36">
        <v>0</v>
      </c>
      <c r="J46" s="36">
        <v>25</v>
      </c>
      <c r="K46" s="36">
        <f t="shared" si="0"/>
        <v>574</v>
      </c>
      <c r="L46" s="36">
        <f t="shared" si="1"/>
        <v>1419.9999999999998</v>
      </c>
      <c r="M46" s="36">
        <f>+H46*1.1%</f>
        <v>220.00000000000003</v>
      </c>
      <c r="N46" s="36">
        <f t="shared" si="3"/>
        <v>608</v>
      </c>
      <c r="O46" s="80">
        <f t="shared" si="4"/>
        <v>1418</v>
      </c>
      <c r="P46" s="36">
        <v>0</v>
      </c>
      <c r="Q46" s="80">
        <f t="shared" si="5"/>
        <v>4240</v>
      </c>
      <c r="R46" s="36">
        <f t="shared" si="6"/>
        <v>1182</v>
      </c>
      <c r="S46" s="80">
        <f t="shared" si="7"/>
        <v>3058</v>
      </c>
      <c r="T46" s="36">
        <f t="shared" si="8"/>
        <v>18793</v>
      </c>
      <c r="U46" s="37">
        <v>121</v>
      </c>
    </row>
    <row r="47" spans="1:21" ht="60" customHeight="1" thickBot="1">
      <c r="A47" s="33">
        <v>31</v>
      </c>
      <c r="B47" s="55" t="s">
        <v>40</v>
      </c>
      <c r="C47" s="60" t="s">
        <v>76</v>
      </c>
      <c r="D47" s="34" t="s">
        <v>64</v>
      </c>
      <c r="E47" s="38" t="s">
        <v>18</v>
      </c>
      <c r="F47" s="35">
        <v>42856</v>
      </c>
      <c r="G47" s="35">
        <v>43069</v>
      </c>
      <c r="H47" s="36">
        <v>10000</v>
      </c>
      <c r="I47" s="36">
        <v>0</v>
      </c>
      <c r="J47" s="36">
        <v>25</v>
      </c>
      <c r="K47" s="36">
        <f t="shared" si="0"/>
        <v>287</v>
      </c>
      <c r="L47" s="36">
        <f t="shared" si="1"/>
        <v>709.9999999999999</v>
      </c>
      <c r="M47" s="36">
        <f>+H47*1.1%</f>
        <v>110.00000000000001</v>
      </c>
      <c r="N47" s="36">
        <f t="shared" si="3"/>
        <v>304</v>
      </c>
      <c r="O47" s="80">
        <f t="shared" si="4"/>
        <v>709</v>
      </c>
      <c r="P47" s="36">
        <v>0</v>
      </c>
      <c r="Q47" s="80">
        <f t="shared" si="5"/>
        <v>2120</v>
      </c>
      <c r="R47" s="36">
        <f t="shared" si="6"/>
        <v>591</v>
      </c>
      <c r="S47" s="80">
        <f t="shared" si="7"/>
        <v>1529</v>
      </c>
      <c r="T47" s="36">
        <f t="shared" si="8"/>
        <v>9384</v>
      </c>
      <c r="U47" s="37">
        <v>121</v>
      </c>
    </row>
    <row r="48" spans="1:21" ht="60" customHeight="1" thickBot="1">
      <c r="A48" s="33">
        <v>32</v>
      </c>
      <c r="B48" s="55" t="s">
        <v>45</v>
      </c>
      <c r="C48" s="61" t="s">
        <v>76</v>
      </c>
      <c r="D48" s="34" t="s">
        <v>67</v>
      </c>
      <c r="E48" s="38" t="s">
        <v>18</v>
      </c>
      <c r="F48" s="35">
        <v>42856</v>
      </c>
      <c r="G48" s="35">
        <v>43069</v>
      </c>
      <c r="H48" s="36">
        <v>10000</v>
      </c>
      <c r="I48" s="36">
        <v>0</v>
      </c>
      <c r="J48" s="36">
        <v>25</v>
      </c>
      <c r="K48" s="36">
        <f t="shared" si="0"/>
        <v>287</v>
      </c>
      <c r="L48" s="36">
        <f t="shared" si="1"/>
        <v>709.9999999999999</v>
      </c>
      <c r="M48" s="36">
        <f>+H48*1.1%</f>
        <v>110.00000000000001</v>
      </c>
      <c r="N48" s="36">
        <f t="shared" si="3"/>
        <v>304</v>
      </c>
      <c r="O48" s="80">
        <f t="shared" si="4"/>
        <v>709</v>
      </c>
      <c r="P48" s="36">
        <v>0</v>
      </c>
      <c r="Q48" s="80">
        <f t="shared" si="5"/>
        <v>2120</v>
      </c>
      <c r="R48" s="36">
        <f t="shared" si="6"/>
        <v>591</v>
      </c>
      <c r="S48" s="80">
        <f t="shared" si="7"/>
        <v>1529</v>
      </c>
      <c r="T48" s="36">
        <f t="shared" si="8"/>
        <v>9384</v>
      </c>
      <c r="U48" s="37">
        <v>121</v>
      </c>
    </row>
    <row r="49" spans="1:21" ht="49.5" customHeight="1" thickBot="1">
      <c r="A49" s="62"/>
      <c r="B49" s="63" t="s">
        <v>24</v>
      </c>
      <c r="C49" s="63"/>
      <c r="D49" s="63"/>
      <c r="E49" s="63"/>
      <c r="F49" s="63"/>
      <c r="G49" s="64"/>
      <c r="H49" s="65">
        <f>SUM(H17:H48)</f>
        <v>559263.23</v>
      </c>
      <c r="I49" s="65">
        <f aca="true" t="shared" si="9" ref="I49:T49">SUM(I17:I48)</f>
        <v>2861.19</v>
      </c>
      <c r="J49" s="65">
        <f t="shared" si="9"/>
        <v>800</v>
      </c>
      <c r="K49" s="65">
        <f t="shared" si="9"/>
        <v>16050.854701000002</v>
      </c>
      <c r="L49" s="65">
        <f t="shared" si="9"/>
        <v>39707.68933</v>
      </c>
      <c r="M49" s="65">
        <f t="shared" si="9"/>
        <v>6091.92353</v>
      </c>
      <c r="N49" s="65">
        <f t="shared" si="9"/>
        <v>17001.602192000002</v>
      </c>
      <c r="O49" s="81">
        <f>SUM(O17:O48)</f>
        <v>39651.763007</v>
      </c>
      <c r="P49" s="65">
        <f t="shared" si="9"/>
        <v>932.76</v>
      </c>
      <c r="Q49" s="65">
        <f t="shared" si="9"/>
        <v>119436.59276000001</v>
      </c>
      <c r="R49" s="65">
        <f t="shared" si="9"/>
        <v>33052.456892999995</v>
      </c>
      <c r="S49" s="65">
        <f t="shared" si="9"/>
        <v>85451.37586700001</v>
      </c>
      <c r="T49" s="65">
        <f t="shared" si="9"/>
        <v>521616.82310700003</v>
      </c>
      <c r="U49" s="66"/>
    </row>
    <row r="50" spans="1:21" ht="0.75" customHeight="1" hidden="1" thickBot="1">
      <c r="A50" s="18"/>
      <c r="B50" s="19"/>
      <c r="C50" s="19"/>
      <c r="D50" s="19"/>
      <c r="E50" s="19"/>
      <c r="F50" s="19"/>
      <c r="G50" s="23"/>
      <c r="H50" s="20"/>
      <c r="I50" s="20"/>
      <c r="J50" s="20"/>
      <c r="K50" s="20"/>
      <c r="L50" s="20"/>
      <c r="M50" s="21"/>
      <c r="N50" s="20"/>
      <c r="O50" s="82"/>
      <c r="P50" s="20"/>
      <c r="Q50" s="20"/>
      <c r="R50" s="20"/>
      <c r="S50" s="20"/>
      <c r="T50" s="20"/>
      <c r="U50" s="22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15"/>
      <c r="L51" s="15"/>
      <c r="M51" s="16"/>
      <c r="N51" s="15"/>
      <c r="O51" s="83"/>
      <c r="P51" s="8"/>
      <c r="Q51" s="15"/>
      <c r="R51" s="15"/>
      <c r="S51" s="15"/>
      <c r="T51" s="15"/>
      <c r="U51" s="15"/>
    </row>
    <row r="52" spans="1:20" ht="16.5">
      <c r="A52" s="8" t="s">
        <v>3</v>
      </c>
      <c r="B52" s="9"/>
      <c r="C52" s="9"/>
      <c r="D52" s="5"/>
      <c r="E52" s="5"/>
      <c r="F52" s="5"/>
      <c r="G52" s="5"/>
      <c r="H52" s="5"/>
      <c r="I52" s="5"/>
      <c r="J52" s="5"/>
      <c r="K52" s="7"/>
      <c r="L52" s="11"/>
      <c r="M52" s="7"/>
      <c r="N52" s="5"/>
      <c r="O52" s="84"/>
      <c r="P52" s="7"/>
      <c r="Q52" s="7"/>
      <c r="R52" s="7"/>
      <c r="S52" s="7"/>
      <c r="T52" s="7"/>
    </row>
    <row r="53" spans="1:21" ht="16.5">
      <c r="A53" s="5" t="s">
        <v>29</v>
      </c>
      <c r="B53" s="9"/>
      <c r="C53" s="9"/>
      <c r="D53" s="5"/>
      <c r="E53" s="5"/>
      <c r="F53" s="5"/>
      <c r="G53" s="5"/>
      <c r="H53" s="7"/>
      <c r="I53" s="5"/>
      <c r="J53" s="5"/>
      <c r="K53" s="7"/>
      <c r="L53" s="7"/>
      <c r="M53" s="7"/>
      <c r="N53" s="7"/>
      <c r="O53" s="84"/>
      <c r="P53" s="7"/>
      <c r="Q53" s="7"/>
      <c r="R53" s="7"/>
      <c r="S53" s="7"/>
      <c r="T53" s="7"/>
      <c r="U53" s="7"/>
    </row>
    <row r="54" spans="1:21" ht="16.5">
      <c r="A54" s="10" t="s">
        <v>30</v>
      </c>
      <c r="B54" s="9"/>
      <c r="C54" s="5"/>
      <c r="D54" s="5"/>
      <c r="E54" s="5"/>
      <c r="F54" s="5"/>
      <c r="G54" s="7"/>
      <c r="H54" s="7"/>
      <c r="I54" s="7"/>
      <c r="J54" s="7"/>
      <c r="K54" s="7"/>
      <c r="L54" s="7"/>
      <c r="M54" s="7"/>
      <c r="N54" s="7"/>
      <c r="O54" s="84"/>
      <c r="P54" s="7"/>
      <c r="Q54" s="7"/>
      <c r="R54" s="7"/>
      <c r="S54" s="7"/>
      <c r="T54" s="7"/>
      <c r="U54" s="7"/>
    </row>
    <row r="55" spans="1:18" ht="18.75">
      <c r="A55" s="10" t="s">
        <v>31</v>
      </c>
      <c r="B55" s="9"/>
      <c r="C55" s="5"/>
      <c r="D55" s="5"/>
      <c r="E55" s="5"/>
      <c r="F55" s="5"/>
      <c r="G55" s="7"/>
      <c r="H55" s="7"/>
      <c r="I55" s="26"/>
      <c r="J55" s="26"/>
      <c r="K55" s="27"/>
      <c r="L55" s="27"/>
      <c r="M55" s="27"/>
      <c r="N55" s="27"/>
      <c r="O55" s="85"/>
      <c r="P55" s="27"/>
      <c r="Q55" s="27"/>
      <c r="R55" s="27"/>
    </row>
    <row r="56" spans="1:18" ht="18.75">
      <c r="A56" s="10" t="s">
        <v>32</v>
      </c>
      <c r="B56" s="9"/>
      <c r="C56" s="5"/>
      <c r="D56" s="5"/>
      <c r="E56" s="5"/>
      <c r="F56" s="5"/>
      <c r="G56" s="7"/>
      <c r="H56" s="7"/>
      <c r="I56" s="26"/>
      <c r="J56" s="26"/>
      <c r="K56" s="27"/>
      <c r="L56" s="27"/>
      <c r="M56" s="27"/>
      <c r="N56" s="27"/>
      <c r="O56" s="85"/>
      <c r="P56" s="27"/>
      <c r="Q56" s="27"/>
      <c r="R56" s="27"/>
    </row>
    <row r="57" spans="1:18" ht="18.75">
      <c r="A57" s="29"/>
      <c r="B57" s="30"/>
      <c r="C57" s="31"/>
      <c r="D57" s="31"/>
      <c r="E57" s="28"/>
      <c r="F57" s="26"/>
      <c r="G57" s="27"/>
      <c r="H57" s="27"/>
      <c r="I57" s="26"/>
      <c r="J57" s="26"/>
      <c r="K57" s="27"/>
      <c r="L57" s="27"/>
      <c r="M57" s="27"/>
      <c r="N57" s="27"/>
      <c r="O57" s="85"/>
      <c r="P57" s="27"/>
      <c r="Q57" s="27"/>
      <c r="R57" s="27"/>
    </row>
    <row r="58" spans="2:16" s="39" customFormat="1" ht="65.25" customHeight="1">
      <c r="B58" s="107" t="s">
        <v>93</v>
      </c>
      <c r="C58" s="107"/>
      <c r="D58" s="107"/>
      <c r="E58" s="107"/>
      <c r="F58" s="40"/>
      <c r="G58" s="40"/>
      <c r="H58" s="40"/>
      <c r="I58" s="40"/>
      <c r="J58" s="40"/>
      <c r="K58" s="40"/>
      <c r="L58" s="40"/>
      <c r="M58" s="40"/>
      <c r="N58" s="40"/>
      <c r="O58" s="86"/>
      <c r="P58" s="40"/>
    </row>
    <row r="59" spans="1:16" s="39" customFormat="1" ht="36" customHeight="1">
      <c r="A59" s="41" t="s">
        <v>83</v>
      </c>
      <c r="B59" s="42"/>
      <c r="C59" s="41" t="s">
        <v>84</v>
      </c>
      <c r="D59" s="43"/>
      <c r="E59" s="41" t="s">
        <v>85</v>
      </c>
      <c r="G59" s="44" t="s">
        <v>86</v>
      </c>
      <c r="H59" s="40"/>
      <c r="I59" s="40"/>
      <c r="J59" s="40"/>
      <c r="K59" s="40"/>
      <c r="L59" s="40"/>
      <c r="M59" s="40"/>
      <c r="N59" s="40"/>
      <c r="O59" s="86"/>
      <c r="P59" s="40"/>
    </row>
    <row r="60" spans="1:16" s="39" customFormat="1" ht="36" customHeight="1">
      <c r="A60" s="41"/>
      <c r="B60" s="42"/>
      <c r="C60" s="41"/>
      <c r="D60" s="43"/>
      <c r="E60" s="41"/>
      <c r="F60" s="44"/>
      <c r="G60" s="40"/>
      <c r="H60" s="40"/>
      <c r="I60" s="40"/>
      <c r="J60" s="40"/>
      <c r="K60" s="40"/>
      <c r="L60" s="40"/>
      <c r="M60" s="40"/>
      <c r="N60" s="40"/>
      <c r="O60" s="86"/>
      <c r="P60" s="40"/>
    </row>
    <row r="61" spans="1:16" s="39" customFormat="1" ht="36" customHeight="1">
      <c r="A61" s="46" t="s">
        <v>99</v>
      </c>
      <c r="B61" s="47"/>
      <c r="C61" s="46" t="s">
        <v>87</v>
      </c>
      <c r="D61" s="44"/>
      <c r="E61" s="46" t="s">
        <v>88</v>
      </c>
      <c r="G61" s="46" t="s">
        <v>89</v>
      </c>
      <c r="H61" s="48"/>
      <c r="I61" s="40"/>
      <c r="J61" s="40"/>
      <c r="K61" s="40"/>
      <c r="L61" s="40"/>
      <c r="M61" s="40"/>
      <c r="N61" s="40"/>
      <c r="O61" s="86"/>
      <c r="P61" s="40"/>
    </row>
    <row r="62" spans="1:16" s="39" customFormat="1" ht="17.25" customHeight="1">
      <c r="A62" s="49" t="s">
        <v>100</v>
      </c>
      <c r="B62" s="45"/>
      <c r="C62" s="50" t="s">
        <v>90</v>
      </c>
      <c r="D62" s="50"/>
      <c r="E62" s="51" t="s">
        <v>91</v>
      </c>
      <c r="G62" s="51" t="s">
        <v>92</v>
      </c>
      <c r="H62" s="40"/>
      <c r="I62" s="40"/>
      <c r="J62" s="40"/>
      <c r="K62" s="40"/>
      <c r="L62" s="40"/>
      <c r="M62" s="40"/>
      <c r="N62" s="40"/>
      <c r="O62" s="86"/>
      <c r="P62" s="40"/>
    </row>
    <row r="63" spans="1:18" s="40" customFormat="1" ht="20.25">
      <c r="A63" s="39"/>
      <c r="B63" s="52"/>
      <c r="C63" s="39"/>
      <c r="D63" s="39"/>
      <c r="E63" s="53"/>
      <c r="F63" s="39"/>
      <c r="G63" s="39"/>
      <c r="H63" s="39"/>
      <c r="I63" s="54"/>
      <c r="J63" s="54"/>
      <c r="K63" s="39"/>
      <c r="L63" s="39"/>
      <c r="M63" s="39"/>
      <c r="N63" s="39"/>
      <c r="O63" s="87"/>
      <c r="P63" s="39"/>
      <c r="Q63" s="39"/>
      <c r="R63" s="39"/>
    </row>
    <row r="64" s="40" customFormat="1" ht="20.25">
      <c r="O64" s="86"/>
    </row>
  </sheetData>
  <sheetProtection/>
  <mergeCells count="22">
    <mergeCell ref="B58:E58"/>
    <mergeCell ref="F15:G15"/>
    <mergeCell ref="D14:D16"/>
    <mergeCell ref="M15:M16"/>
    <mergeCell ref="R14:S14"/>
    <mergeCell ref="K15:L15"/>
    <mergeCell ref="S15:S16"/>
    <mergeCell ref="J14:J16"/>
    <mergeCell ref="K14:Q14"/>
    <mergeCell ref="Q15:Q16"/>
    <mergeCell ref="A8:U8"/>
    <mergeCell ref="A9:U9"/>
    <mergeCell ref="A11:U11"/>
    <mergeCell ref="A14:A16"/>
    <mergeCell ref="B14:B16"/>
    <mergeCell ref="U14:U16"/>
    <mergeCell ref="A12:U12"/>
    <mergeCell ref="H14:H16"/>
    <mergeCell ref="T14:T16"/>
    <mergeCell ref="P15:P16"/>
    <mergeCell ref="R15:R16"/>
    <mergeCell ref="N15:O15"/>
  </mergeCells>
  <printOptions horizontalCentered="1"/>
  <pageMargins left="0.2362204724409449" right="0.31496062992125984" top="0.4330708661417323" bottom="0.38" header="0.31496062992125984" footer="0.22"/>
  <pageSetup horizontalDpi="600" verticalDpi="600" orientation="landscape" paperSize="5" scale="20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2017-09-04T15:43:37Z</cp:lastPrinted>
  <dcterms:created xsi:type="dcterms:W3CDTF">2006-07-11T17:39:34Z</dcterms:created>
  <dcterms:modified xsi:type="dcterms:W3CDTF">2017-11-13T13:45:21Z</dcterms:modified>
  <cp:category/>
  <cp:version/>
  <cp:contentType/>
  <cp:contentStatus/>
</cp:coreProperties>
</file>