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762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<sst xmlns="http://schemas.openxmlformats.org/spreadsheetml/2006/main" count="361" uniqueCount="152">
  <si>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</si>
  <si>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</si>
  <si>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</si>
  <si>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</si>
  <si>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</si>
  <si>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</si>
  <si>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</si>
  <si>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</si>
  <si>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</si>
  <si>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</si>
  <si>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</si>
  <si>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</si>
  <si>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</si>
  <si>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</si>
  <si>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</si>
  <si>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</si>
  <si>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</si>
  <si>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</si>
  <si>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</si>
  <si>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</si>
  <si>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</si>
  <si>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</si>
  <si>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</si>
  <si>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</si>
  <si>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</si>
  <si>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</si>
  <si>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</si>
  <si>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</si>
  <si>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</si>
  <si>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</si>
  <si>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</si>
  <si>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</si>
  <si>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</si>
  <si>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</si>
  <si>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</si>
  <si>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</si>
  <si>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</si>
  <si>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</si>
  <si>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</si>
  <si>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</si>
  <si>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</si>
  <si>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</si>
  <si>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</si>
  <si>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</si>
  <si>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</si>
  <si>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</si>
  <si>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</si>
  <si>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</si>
  <si>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</si>
  <si>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</si>
  <si>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</si>
  <si>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</si>
  <si>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</si>
  <si>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</si>
  <si>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</si>
  <si>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</si>
  <si>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</si>
  <si>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</si>
  <si>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</si>
  <si>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</si>
  <si>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</si>
  <si>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</si>
  <si>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</si>
  <si>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</si>
  <si>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</si>
  <si>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</si>
  <si>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</si>
  <si>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</si>
  <si>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</si>
  <si>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</si>
  <si>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</si>
  <si>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</si>
  <si>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</si>
  <si>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</si>
  <si>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</si>
  <si>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</si>
  <si>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</si>
  <si>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</si>
  <si>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</si>
  <si>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</si>
  <si>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</si>
  <si>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</si>
  <si>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</si>
  <si>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</si>
  <si>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</si>
  <si>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</si>
  <si>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</si>
  <si>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</si>
  <si>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</si>
  <si>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</si>
  <si>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</si>
  <si>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</si>
  <si>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</si>
  <si>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</si>
  <si>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</si>
  <si>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</si>
  <si>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</si>
  <si>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</si>
  <si>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</si>
  <si>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</si>
  <si>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</si>
  <si>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</si>
  <si>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</si>
  <si>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</si>
  <si>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</si>
  <si>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</si>
  <si>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</si>
  <si>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</si>
  <si>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</si>
  <si>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</si>
  <si>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</si>
  <si>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</si>
  <si>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</si>
  <si>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</si>
  <si>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</si>
  <si>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</si>
  <si>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</si>
  <si>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</si>
  <si>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</si>
  <si>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</si>
  <si>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</si>
  <si>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</si>
  <si>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</si>
  <si>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</si>
  <si>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</si>
  <si>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</si>
  <si>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</si>
  <si>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</si>
  <si>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</si>
  <si>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</si>
  <si>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</si>
  <si>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</si>
  <si>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</si>
  <si>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</si>
  <si>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</si>
  <si>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</si>
  <si>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</si>
  <si>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</si>
  <si>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</si>
  <si>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</si>
  <si>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</si>
  <si>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</si>
  <si>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</si>
  <si>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</si>
  <si>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</si>
  <si>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               ________________________</t>
  </si>
  <si>
    <t xml:space="preserve">         Dr. Rafael Enrique González Cruz</t>
  </si>
  <si>
    <t xml:space="preserve">                                                    Lic. Welington Mora </t>
  </si>
  <si>
    <t>2.6.5-MAQUINARIA, OTROS EQUIPOS Y HERRAMIENTAS</t>
  </si>
  <si>
    <t>Año 2024</t>
  </si>
  <si>
    <t xml:space="preserve">                     ___________________________________</t>
  </si>
  <si>
    <t>Encargada Division Financiera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</si>
</sst>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177" fontId="47" fillId="34" borderId="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9525</xdr:rowOff>
    </xdr:from>
    <xdr:to>
      <xdr:col>0</xdr:col>
      <xdr:colOff>1343025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200025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000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1028700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228600</xdr:rowOff>
    </xdr:from>
    <xdr:to>
      <xdr:col>0</xdr:col>
      <xdr:colOff>1343025</xdr:colOff>
      <xdr:row>3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676275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676275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476250"/>
          <a:ext cx="885825" cy="3905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1038225</xdr:colOff>
      <xdr:row>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3815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66675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304800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17">
        <f>+B10+B11+B12+B13+B14</f>
        <v>88227950</v>
      </c>
      <c r="C9" s="4"/>
    </row>
    <row r="10" spans="1:5" ht="14.25">
      <c r="A10" s="8" t="s">
        <v>3</v>
      </c>
      <c r="B10" s="6">
        <v>74124287</v>
      </c>
      <c r="C10" s="6"/>
      <c r="E10" s="18"/>
    </row>
    <row r="11" spans="1:2" ht="14.25">
      <c r="A11" s="8" t="s">
        <v>4</v>
      </c>
      <c r="B11" s="6">
        <v>4400000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250000</v>
      </c>
    </row>
    <row r="14" spans="1:2" ht="14.25">
      <c r="A14" s="8" t="s">
        <v>6</v>
      </c>
      <c r="B14" s="6">
        <v>9453663</v>
      </c>
    </row>
    <row r="15" spans="1:3" ht="14.25">
      <c r="A15" s="3" t="s">
        <v>7</v>
      </c>
      <c r="B15" s="4">
        <f>+B16+B17+B18+B19+B20+B21+B22+B23+B24</f>
        <v>2290123</v>
      </c>
      <c r="C15" s="4"/>
    </row>
    <row r="16" spans="1:2" ht="14.25">
      <c r="A16" s="8" t="s">
        <v>8</v>
      </c>
      <c r="B16" s="6">
        <v>2215123</v>
      </c>
    </row>
    <row r="17" spans="1:3" ht="14.25">
      <c r="A17" s="8" t="s">
        <v>9</v>
      </c>
      <c r="B17" s="6">
        <v>50000</v>
      </c>
      <c r="C17" s="19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25000</v>
      </c>
      <c r="C23" s="19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17889195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>
        <v>13587379</v>
      </c>
    </row>
    <row r="35" spans="1:2" ht="14.25">
      <c r="A35" s="3" t="s">
        <v>25</v>
      </c>
      <c r="B35" s="6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6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6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6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6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6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88227950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4.2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22418698</v>
      </c>
      <c r="C15" s="4"/>
    </row>
    <row r="16" spans="1:2" ht="14.25">
      <c r="A16" s="8" t="s">
        <v>8</v>
      </c>
      <c r="B16" s="21">
        <v>0</v>
      </c>
    </row>
    <row r="17" spans="1:3" ht="14.25">
      <c r="A17" s="8" t="s">
        <v>9</v>
      </c>
      <c r="B17" s="21">
        <v>5415000</v>
      </c>
      <c r="C17" s="19"/>
    </row>
    <row r="18" spans="1:2" ht="14.2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4.25">
      <c r="A20" s="8" t="s">
        <v>12</v>
      </c>
      <c r="B20" s="21">
        <v>0</v>
      </c>
    </row>
    <row r="21" spans="1:2" ht="14.25">
      <c r="A21" s="8" t="s">
        <v>13</v>
      </c>
      <c r="B21" s="21">
        <v>881957</v>
      </c>
    </row>
    <row r="22" spans="1:2" ht="14.25">
      <c r="A22" s="8" t="s">
        <v>14</v>
      </c>
      <c r="B22" s="21">
        <v>0</v>
      </c>
    </row>
    <row r="23" spans="1:3" ht="14.25">
      <c r="A23" s="8" t="s">
        <v>15</v>
      </c>
      <c r="B23" s="21">
        <v>5291741</v>
      </c>
      <c r="C23" s="19"/>
    </row>
    <row r="24" spans="1:2" ht="14.25">
      <c r="A24" s="8" t="s">
        <v>41</v>
      </c>
      <c r="B24" s="21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2018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19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19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30" zoomScaleNormal="130" zoomScalePageLayoutView="0" workbookViewId="0" topLeftCell="A20">
      <pane xSplit="1" topLeftCell="C1" activePane="topRight" state="frozen"/>
      <selection pane="topLeft" activeCell="A1" sqref="A1"/>
      <selection pane="topRight" activeCell="C20" sqref="C20"/>
    </sheetView>
  </sheetViews>
  <sheetFormatPr defaultColWidth="9.140625" defaultRowHeight="18.75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8515625" style="0" customWidth="1"/>
    <col min="7" max="7" width="12.421875" style="0" customWidth="1"/>
    <col min="8" max="8" width="13.8515625" style="47" customWidth="1"/>
    <col min="9" max="9" width="11.8515625" style="36" customWidth="1"/>
    <col min="10" max="10" width="13.421875" style="42" customWidth="1"/>
    <col min="11" max="11" width="14.00390625" style="0" customWidth="1"/>
    <col min="12" max="12" width="15.00390625" style="0" customWidth="1"/>
    <col min="13" max="13" width="14.00390625" style="0" customWidth="1"/>
    <col min="14" max="14" width="11.57421875" style="0" customWidth="1"/>
    <col min="15" max="15" width="11.57421875" style="42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71" t="s">
        <v>101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3:16" ht="15.75" customHeight="1">
      <c r="C3" s="71" t="s">
        <v>100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3:16" ht="15" customHeight="1">
      <c r="C4" s="71" t="s">
        <v>149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6" ht="16.5" customHeight="1">
      <c r="C5" s="72" t="s">
        <v>94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3:16" ht="11.25" customHeight="1">
      <c r="C6" s="73" t="s">
        <v>36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3:16" ht="6.75" customHeight="1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3:16" ht="18.75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.75" customHeight="1">
      <c r="C9" s="24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23.25" customHeight="1">
      <c r="C10" s="25" t="s">
        <v>2</v>
      </c>
      <c r="D10" s="33">
        <f>SUM(E10:P10)</f>
        <v>19128584.44</v>
      </c>
      <c r="E10" s="29">
        <f>+E11+E12+E13</f>
        <v>9178575.67</v>
      </c>
      <c r="F10" s="29">
        <f>+F11+F12+F13</f>
        <v>9950008.770000001</v>
      </c>
      <c r="G10" s="29">
        <f aca="true" t="shared" si="0" ref="G10:L10">+G11+G12+G13</f>
        <v>0</v>
      </c>
      <c r="H10" s="38">
        <f>+H11+H12+H13</f>
        <v>0</v>
      </c>
      <c r="I10" s="38">
        <f t="shared" si="0"/>
        <v>0</v>
      </c>
      <c r="J10" s="38">
        <f>+J11+J12+J13</f>
        <v>0</v>
      </c>
      <c r="K10" s="29">
        <f>+K11+K12+K13</f>
        <v>0</v>
      </c>
      <c r="L10" s="29">
        <f t="shared" si="0"/>
        <v>0</v>
      </c>
      <c r="M10" s="29">
        <f>+M11+M12+M13</f>
        <v>0</v>
      </c>
      <c r="N10" s="29">
        <f>+N11+N12+N13</f>
        <v>0</v>
      </c>
      <c r="O10" s="29">
        <f>+O11+O12+O13</f>
        <v>0</v>
      </c>
      <c r="P10" s="29">
        <f>+P11+P12+P13</f>
        <v>0</v>
      </c>
    </row>
    <row r="11" spans="3:16" ht="18.75" customHeight="1">
      <c r="C11" s="26" t="s">
        <v>3</v>
      </c>
      <c r="D11" s="27">
        <f>SUM(E11:P11)</f>
        <v>16462952.3</v>
      </c>
      <c r="E11" s="27">
        <v>7892766.09</v>
      </c>
      <c r="F11" s="27">
        <v>8570186.21</v>
      </c>
      <c r="G11" s="27">
        <v>0</v>
      </c>
      <c r="H11" s="34">
        <v>0</v>
      </c>
      <c r="I11" s="34">
        <v>0</v>
      </c>
      <c r="J11" s="34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3:16" ht="18.75" customHeight="1">
      <c r="C12" s="26" t="s">
        <v>4</v>
      </c>
      <c r="D12" s="27">
        <f>SUM(E12:P12)</f>
        <v>188000</v>
      </c>
      <c r="E12" s="27">
        <v>94000</v>
      </c>
      <c r="F12" s="27">
        <v>94000</v>
      </c>
      <c r="G12" s="27">
        <v>0</v>
      </c>
      <c r="H12" s="34">
        <v>0</v>
      </c>
      <c r="I12" s="34">
        <v>0</v>
      </c>
      <c r="J12" s="34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3:16" ht="14.25">
      <c r="C13" s="26" t="s">
        <v>6</v>
      </c>
      <c r="D13" s="27">
        <f>SUM(E13:P13)</f>
        <v>2477632.14</v>
      </c>
      <c r="E13" s="27">
        <v>1191809.58</v>
      </c>
      <c r="F13" s="27">
        <v>1285822.56</v>
      </c>
      <c r="G13" s="27">
        <v>0</v>
      </c>
      <c r="H13" s="34">
        <v>0</v>
      </c>
      <c r="I13" s="34">
        <v>0</v>
      </c>
      <c r="J13" s="34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3:18" ht="20.25" customHeight="1">
      <c r="C14" s="25" t="s">
        <v>7</v>
      </c>
      <c r="D14" s="29">
        <f>+SUM(E14:P14)</f>
        <v>741413.36</v>
      </c>
      <c r="E14" s="29">
        <f>+E15+E16+E18+E21+E22+E17+E19+E23</f>
        <v>235947.03</v>
      </c>
      <c r="F14" s="29">
        <f>+F15+F16+F18+F21+F22+F17+F19+F23</f>
        <v>505466.33</v>
      </c>
      <c r="G14" s="29">
        <f>+G15+G16+G18+G21+G22+G17+G19+G23+G20</f>
        <v>0</v>
      </c>
      <c r="H14" s="29">
        <f>+H15+H16+H18+H21+H22+H17+H19+H23+H20</f>
        <v>0</v>
      </c>
      <c r="I14" s="29">
        <f aca="true" t="shared" si="1" ref="I14:O14">+I15+I16+I18+I21+I22+I17+I19+I23+I20</f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>+M15+M16+M18+M21+M22+M17+M19+M23+M20</f>
        <v>0</v>
      </c>
      <c r="N14" s="29">
        <f t="shared" si="1"/>
        <v>0</v>
      </c>
      <c r="O14" s="29">
        <f t="shared" si="1"/>
        <v>0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8">+SUM(E15:P15)</f>
        <v>491324.16000000003</v>
      </c>
      <c r="E15" s="27">
        <v>235947.03</v>
      </c>
      <c r="F15" s="27">
        <v>255377.13</v>
      </c>
      <c r="G15" s="27">
        <v>0</v>
      </c>
      <c r="H15" s="34">
        <v>0</v>
      </c>
      <c r="I15" s="34">
        <v>0</v>
      </c>
      <c r="J15" s="34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0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+SUM(E17:P17)</f>
        <v>0</v>
      </c>
      <c r="E17" s="27">
        <v>0</v>
      </c>
      <c r="F17" s="27">
        <v>0</v>
      </c>
      <c r="G17" s="27">
        <v>0</v>
      </c>
      <c r="H17" s="34">
        <v>0</v>
      </c>
      <c r="I17" s="34">
        <v>0</v>
      </c>
      <c r="J17" s="34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0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0</v>
      </c>
      <c r="E19" s="27">
        <v>0</v>
      </c>
      <c r="F19" s="27">
        <v>0</v>
      </c>
      <c r="G19" s="27">
        <v>0</v>
      </c>
      <c r="H19" s="34">
        <v>0</v>
      </c>
      <c r="I19" s="34">
        <v>0</v>
      </c>
      <c r="J19" s="34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0</v>
      </c>
      <c r="E20" s="27">
        <v>0</v>
      </c>
      <c r="F20" s="27">
        <v>0</v>
      </c>
      <c r="G20" s="27">
        <v>0</v>
      </c>
      <c r="H20" s="34">
        <v>0</v>
      </c>
      <c r="I20" s="34">
        <v>0</v>
      </c>
      <c r="J20" s="34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60180</v>
      </c>
      <c r="E21" s="27">
        <v>0</v>
      </c>
      <c r="F21" s="27">
        <v>60180</v>
      </c>
      <c r="G21" s="27">
        <v>0</v>
      </c>
      <c r="H21" s="34">
        <v>0</v>
      </c>
      <c r="I21" s="34">
        <v>0</v>
      </c>
      <c r="J21" s="34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0</v>
      </c>
      <c r="E22" s="27">
        <v>0</v>
      </c>
      <c r="F22" s="27">
        <v>0</v>
      </c>
      <c r="G22" s="27">
        <v>0</v>
      </c>
      <c r="H22" s="34">
        <v>0</v>
      </c>
      <c r="I22" s="34">
        <v>0</v>
      </c>
      <c r="J22" s="34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189909.2</v>
      </c>
      <c r="E23" s="27">
        <v>0</v>
      </c>
      <c r="F23" s="27">
        <v>189909.2</v>
      </c>
      <c r="G23" s="27">
        <v>0</v>
      </c>
      <c r="H23" s="34">
        <v>0</v>
      </c>
      <c r="I23" s="34">
        <v>0</v>
      </c>
      <c r="J23" s="34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35"/>
      <c r="R23" s="35"/>
    </row>
    <row r="24" spans="3:16" ht="18.75" customHeight="1">
      <c r="C24" s="25" t="s">
        <v>16</v>
      </c>
      <c r="D24" s="33">
        <f>SUM(E24:P24)</f>
        <v>70681.69</v>
      </c>
      <c r="E24" s="29">
        <f>+E28+E29+E30+E31+E32+E25+E26</f>
        <v>0</v>
      </c>
      <c r="F24" s="29">
        <f>+F28+F29+F30+F31+F32+F25+F26</f>
        <v>70681.69</v>
      </c>
      <c r="G24" s="29">
        <f>+G28+G29+G30+G31+G32+G25+G26+G27</f>
        <v>0</v>
      </c>
      <c r="H24" s="29">
        <f>+H28+H29+H30+H31+H32+H25+H26+H27</f>
        <v>0</v>
      </c>
      <c r="I24" s="29">
        <f>+I28+I29+I30+I31+I32+I25+I26+I27</f>
        <v>0</v>
      </c>
      <c r="J24" s="29">
        <f>+J28+J29+J30+J31+J32+J25+J26+J27</f>
        <v>0</v>
      </c>
      <c r="K24" s="29">
        <f>+K28+K29+K30+K31+K32+K25+K26</f>
        <v>0</v>
      </c>
      <c r="L24" s="29">
        <f>+L28+L29+L30+L31+L32+L25+L26+L27</f>
        <v>0</v>
      </c>
      <c r="M24" s="29">
        <f>+M28+M29+M30+M31+M32+M25+M26+M27</f>
        <v>0</v>
      </c>
      <c r="N24" s="29">
        <f>+N28+N29+N30+N31+N32+N25+N26+N27</f>
        <v>0</v>
      </c>
      <c r="O24" s="29">
        <f>+O28+O29+O30+O31+O32+O25+O26+O27</f>
        <v>0</v>
      </c>
      <c r="P24" s="29">
        <f>+P28+P29+P30+P31+P32+P25+P26+P27</f>
        <v>0</v>
      </c>
    </row>
    <row r="25" spans="3:16" ht="18.75" customHeight="1">
      <c r="C25" s="26" t="s">
        <v>17</v>
      </c>
      <c r="D25" s="27">
        <f t="shared" si="2"/>
        <v>0</v>
      </c>
      <c r="E25" s="27">
        <v>0</v>
      </c>
      <c r="F25" s="27">
        <v>0</v>
      </c>
      <c r="G25" s="27">
        <v>0</v>
      </c>
      <c r="H25" s="34">
        <v>0</v>
      </c>
      <c r="I25" s="34">
        <v>0</v>
      </c>
      <c r="J25" s="34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3:16" ht="18.75" customHeight="1">
      <c r="C26" s="26" t="s">
        <v>18</v>
      </c>
      <c r="D26" s="27">
        <f t="shared" si="2"/>
        <v>0</v>
      </c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3:16" ht="18.75" customHeight="1">
      <c r="C27" s="26" t="s">
        <v>125</v>
      </c>
      <c r="D27" s="27">
        <f t="shared" si="2"/>
        <v>0</v>
      </c>
      <c r="E27" s="27">
        <v>0</v>
      </c>
      <c r="F27" s="27">
        <v>0</v>
      </c>
      <c r="G27" s="27">
        <v>0</v>
      </c>
      <c r="H27" s="34">
        <v>0</v>
      </c>
      <c r="I27" s="34">
        <v>0</v>
      </c>
      <c r="J27" s="34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3:16" ht="21.75" customHeight="1">
      <c r="C28" s="26" t="s">
        <v>20</v>
      </c>
      <c r="D28" s="27">
        <f t="shared" si="2"/>
        <v>0</v>
      </c>
      <c r="E28" s="28">
        <v>0</v>
      </c>
      <c r="F28" s="28">
        <v>0</v>
      </c>
      <c r="G28" s="28">
        <v>0</v>
      </c>
      <c r="H28" s="39">
        <v>0</v>
      </c>
      <c r="I28" s="39">
        <v>0</v>
      </c>
      <c r="J28" s="34">
        <v>0</v>
      </c>
      <c r="K28" s="28">
        <v>0</v>
      </c>
      <c r="L28" s="28">
        <v>0</v>
      </c>
      <c r="M28" s="27">
        <v>0</v>
      </c>
      <c r="N28" s="28">
        <v>0</v>
      </c>
      <c r="O28" s="28">
        <v>0</v>
      </c>
      <c r="P28" s="28">
        <v>0</v>
      </c>
    </row>
    <row r="29" spans="3:16" ht="21.75" customHeight="1">
      <c r="C29" s="26" t="s">
        <v>108</v>
      </c>
      <c r="D29" s="27">
        <f>SUM(E29:P29)</f>
        <v>0</v>
      </c>
      <c r="E29" s="28">
        <v>0</v>
      </c>
      <c r="F29" s="28">
        <v>0</v>
      </c>
      <c r="G29" s="28">
        <v>0</v>
      </c>
      <c r="H29" s="39">
        <v>0</v>
      </c>
      <c r="I29" s="39">
        <v>0</v>
      </c>
      <c r="J29" s="34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.75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.75" customHeight="1">
      <c r="C31" s="26" t="s">
        <v>112</v>
      </c>
      <c r="D31" s="27">
        <f>SUM(E31:P31)</f>
        <v>0</v>
      </c>
      <c r="E31" s="28">
        <v>0</v>
      </c>
      <c r="F31" s="28">
        <v>0</v>
      </c>
      <c r="G31" s="28">
        <v>0</v>
      </c>
      <c r="H31" s="39">
        <v>0</v>
      </c>
      <c r="I31" s="39">
        <v>0</v>
      </c>
      <c r="J31" s="34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</row>
    <row r="32" spans="3:16" ht="21.75" customHeight="1">
      <c r="C32" s="26" t="s">
        <v>113</v>
      </c>
      <c r="D32" s="27">
        <f>E32+F32</f>
        <v>70681.69</v>
      </c>
      <c r="E32" s="28">
        <v>0</v>
      </c>
      <c r="F32" s="28">
        <v>70681.69</v>
      </c>
      <c r="G32" s="28">
        <v>0</v>
      </c>
      <c r="H32" s="34">
        <v>0</v>
      </c>
      <c r="I32" s="39">
        <v>0</v>
      </c>
      <c r="J32" s="34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</row>
    <row r="33" spans="3:16" ht="21.75" customHeight="1">
      <c r="C33" s="25" t="s">
        <v>115</v>
      </c>
      <c r="D33" s="33">
        <f>SUM(E33:P33)</f>
        <v>0</v>
      </c>
      <c r="E33" s="45">
        <f>+E34+E35</f>
        <v>0</v>
      </c>
      <c r="F33" s="45">
        <f aca="true" t="shared" si="3" ref="F33:O33">+F34+F35</f>
        <v>0</v>
      </c>
      <c r="G33" s="45">
        <f>+G34+G35</f>
        <v>0</v>
      </c>
      <c r="H33" s="45">
        <f t="shared" si="3"/>
        <v>0</v>
      </c>
      <c r="I33" s="45">
        <f t="shared" si="3"/>
        <v>0</v>
      </c>
      <c r="J33" s="45">
        <f t="shared" si="3"/>
        <v>0</v>
      </c>
      <c r="K33" s="45">
        <f t="shared" si="3"/>
        <v>0</v>
      </c>
      <c r="L33" s="45">
        <f t="shared" si="3"/>
        <v>0</v>
      </c>
      <c r="M33" s="45">
        <f>+M34+M35</f>
        <v>0</v>
      </c>
      <c r="N33" s="45">
        <f t="shared" si="3"/>
        <v>0</v>
      </c>
      <c r="O33" s="45">
        <f t="shared" si="3"/>
        <v>0</v>
      </c>
      <c r="P33" s="45">
        <f>+P34+P35</f>
        <v>0</v>
      </c>
    </row>
    <row r="34" spans="3:16" ht="21.75" customHeight="1">
      <c r="C34" s="26" t="s">
        <v>116</v>
      </c>
      <c r="D34" s="27">
        <v>0</v>
      </c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0</v>
      </c>
      <c r="K34" s="28">
        <v>0</v>
      </c>
      <c r="L34" s="28">
        <v>0</v>
      </c>
      <c r="M34" s="28">
        <v>0</v>
      </c>
      <c r="N34" s="28">
        <v>0</v>
      </c>
      <c r="O34" s="27">
        <v>0</v>
      </c>
      <c r="P34" s="28">
        <v>0</v>
      </c>
    </row>
    <row r="35" spans="3:16" ht="21.75" customHeight="1">
      <c r="C35" s="26" t="s">
        <v>117</v>
      </c>
      <c r="D35" s="27">
        <v>0</v>
      </c>
      <c r="E35" s="28">
        <v>0</v>
      </c>
      <c r="F35" s="28">
        <v>0</v>
      </c>
      <c r="G35" s="28">
        <v>0</v>
      </c>
      <c r="H35" s="39">
        <v>0</v>
      </c>
      <c r="I35" s="39">
        <v>0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.75" customHeight="1">
      <c r="C36" s="25" t="s">
        <v>118</v>
      </c>
      <c r="D36" s="33">
        <f>SUM(E36:P36)</f>
        <v>599777.14</v>
      </c>
      <c r="E36" s="29">
        <f>+E37+E39+E41</f>
        <v>0</v>
      </c>
      <c r="F36" s="29">
        <f aca="true" t="shared" si="4" ref="F36:O36">+F37+F39+F41</f>
        <v>599777.14</v>
      </c>
      <c r="G36" s="29">
        <f t="shared" si="4"/>
        <v>0</v>
      </c>
      <c r="H36" s="29">
        <f>+H37+H39+H41+H38</f>
        <v>0</v>
      </c>
      <c r="I36" s="29">
        <f t="shared" si="4"/>
        <v>0</v>
      </c>
      <c r="J36" s="29">
        <f t="shared" si="4"/>
        <v>0</v>
      </c>
      <c r="K36" s="29">
        <f t="shared" si="4"/>
        <v>0</v>
      </c>
      <c r="L36" s="29">
        <f t="shared" si="4"/>
        <v>0</v>
      </c>
      <c r="M36" s="29">
        <f>+M37+M39+M41+M38+M40</f>
        <v>0</v>
      </c>
      <c r="N36" s="29">
        <f t="shared" si="4"/>
        <v>0</v>
      </c>
      <c r="O36" s="29">
        <f t="shared" si="4"/>
        <v>0</v>
      </c>
      <c r="P36" s="29">
        <f>+P37+P39+P41+P38</f>
        <v>0</v>
      </c>
    </row>
    <row r="37" spans="3:16" ht="21.75" customHeight="1">
      <c r="C37" s="26" t="s">
        <v>119</v>
      </c>
      <c r="D37" s="27">
        <f>F37</f>
        <v>599777.14</v>
      </c>
      <c r="E37" s="28">
        <v>0</v>
      </c>
      <c r="F37" s="28">
        <v>599777.14</v>
      </c>
      <c r="G37" s="28">
        <v>0</v>
      </c>
      <c r="H37" s="34">
        <v>0</v>
      </c>
      <c r="I37" s="39">
        <v>0</v>
      </c>
      <c r="J37" s="34">
        <v>0</v>
      </c>
      <c r="K37" s="28">
        <v>0</v>
      </c>
      <c r="L37" s="28">
        <v>0</v>
      </c>
      <c r="M37" s="28">
        <v>0</v>
      </c>
      <c r="N37" s="28">
        <v>0</v>
      </c>
      <c r="O37" s="27">
        <v>0</v>
      </c>
      <c r="P37" s="28">
        <v>0</v>
      </c>
    </row>
    <row r="38" spans="3:16" ht="21.75" customHeight="1">
      <c r="C38" s="26" t="s">
        <v>126</v>
      </c>
      <c r="D38" s="27">
        <v>0</v>
      </c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.75" customHeight="1">
      <c r="C39" s="26" t="s">
        <v>124</v>
      </c>
      <c r="D39" s="27">
        <v>0</v>
      </c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7">
        <v>0</v>
      </c>
      <c r="P39" s="28">
        <v>0</v>
      </c>
    </row>
    <row r="40" spans="3:16" ht="21.75" customHeight="1">
      <c r="C40" s="26" t="s">
        <v>148</v>
      </c>
      <c r="D40" s="27">
        <v>0</v>
      </c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.75" customHeight="1">
      <c r="C41" s="26" t="s">
        <v>120</v>
      </c>
      <c r="D41" s="27">
        <v>0</v>
      </c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.75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.75" customHeight="1">
      <c r="C43" s="26" t="s">
        <v>128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.75" customHeight="1">
      <c r="C44" s="26" t="s">
        <v>129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.75" customHeight="1">
      <c r="C45" s="26" t="s">
        <v>130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.75" customHeight="1">
      <c r="C46" s="26" t="s">
        <v>131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.75" customHeight="1">
      <c r="C47" s="25" t="s">
        <v>132</v>
      </c>
      <c r="D47" s="33">
        <f>SUM(E47:P47)</f>
        <v>0</v>
      </c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.75" customHeight="1">
      <c r="C48" s="26" t="s">
        <v>133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.75" customHeight="1">
      <c r="C49" s="26" t="s">
        <v>134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.75" customHeight="1">
      <c r="C50" s="25" t="s">
        <v>135</v>
      </c>
      <c r="D50" s="33">
        <f>SUM(E50:P50)</f>
        <v>0</v>
      </c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.75" customHeight="1">
      <c r="C51" s="26" t="s">
        <v>136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.75" customHeight="1">
      <c r="C52" s="26" t="s">
        <v>137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.75" customHeight="1">
      <c r="C53" s="26" t="s">
        <v>138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20540456.630000003</v>
      </c>
      <c r="E54" s="31">
        <f>+E24+E10+E14</f>
        <v>9414522.7</v>
      </c>
      <c r="F54" s="31">
        <f>+F24+F10+F14+F36</f>
        <v>11125933.930000002</v>
      </c>
      <c r="G54" s="31">
        <f>+G24+G10+G14+G33</f>
        <v>0</v>
      </c>
      <c r="H54" s="40">
        <f>+H24+H10+H14</f>
        <v>0</v>
      </c>
      <c r="I54" s="40">
        <f aca="true" t="shared" si="8" ref="I54:P54">+I24+I10+I14+I33+I36</f>
        <v>0</v>
      </c>
      <c r="J54" s="40">
        <f t="shared" si="8"/>
        <v>0</v>
      </c>
      <c r="K54" s="31">
        <f t="shared" si="8"/>
        <v>0</v>
      </c>
      <c r="L54" s="31">
        <f t="shared" si="8"/>
        <v>0</v>
      </c>
      <c r="M54" s="31">
        <f t="shared" si="8"/>
        <v>0</v>
      </c>
      <c r="N54" s="31">
        <f t="shared" si="8"/>
        <v>0</v>
      </c>
      <c r="O54" s="31">
        <f t="shared" si="8"/>
        <v>0</v>
      </c>
      <c r="P54" s="31">
        <f t="shared" si="8"/>
        <v>0</v>
      </c>
      <c r="R54" s="36"/>
    </row>
    <row r="55" spans="2:18" ht="14.2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65"/>
      <c r="P55" s="42"/>
      <c r="Q55" s="35"/>
      <c r="R55" s="35"/>
    </row>
    <row r="56" spans="3:18" ht="14.2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4.2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4.2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4.2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4.2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4.2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4.2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4.2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4.25">
      <c r="C64" s="43" t="s">
        <v>80</v>
      </c>
      <c r="D64" s="44">
        <f aca="true" t="shared" si="9" ref="D64:P64">D56+D59+D62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44">
        <f t="shared" si="9"/>
        <v>0</v>
      </c>
      <c r="K64" s="44">
        <f t="shared" si="9"/>
        <v>0</v>
      </c>
      <c r="L64" s="44">
        <f t="shared" si="9"/>
        <v>0</v>
      </c>
      <c r="M64" s="44">
        <f t="shared" si="9"/>
        <v>0</v>
      </c>
      <c r="N64" s="44">
        <f t="shared" si="9"/>
        <v>0</v>
      </c>
      <c r="O64" s="44">
        <f t="shared" si="9"/>
        <v>0</v>
      </c>
      <c r="P64" s="44">
        <f t="shared" si="9"/>
        <v>0</v>
      </c>
      <c r="Q64" s="35"/>
      <c r="R64" s="35"/>
    </row>
    <row r="65" ht="9.75" customHeight="1"/>
    <row r="66" spans="3:16" ht="18.75" customHeight="1">
      <c r="C66" s="30" t="s">
        <v>139</v>
      </c>
      <c r="D66" s="48">
        <f>D54+D64</f>
        <v>20540456.630000003</v>
      </c>
      <c r="E66" s="48">
        <f aca="true" t="shared" si="10" ref="E66:P66">E54+E64</f>
        <v>9414522.7</v>
      </c>
      <c r="F66" s="48">
        <f t="shared" si="10"/>
        <v>11125933.930000002</v>
      </c>
      <c r="G66" s="48">
        <f t="shared" si="10"/>
        <v>0</v>
      </c>
      <c r="H66" s="48">
        <f>H54+H64+H36</f>
        <v>0</v>
      </c>
      <c r="I66" s="48">
        <f t="shared" si="10"/>
        <v>0</v>
      </c>
      <c r="J66" s="48">
        <f t="shared" si="10"/>
        <v>0</v>
      </c>
      <c r="K66" s="48">
        <f t="shared" si="10"/>
        <v>0</v>
      </c>
      <c r="L66" s="48">
        <f t="shared" si="10"/>
        <v>0</v>
      </c>
      <c r="M66" s="48">
        <f t="shared" si="10"/>
        <v>0</v>
      </c>
      <c r="N66" s="48">
        <f t="shared" si="10"/>
        <v>0</v>
      </c>
      <c r="O66" s="48">
        <f t="shared" si="10"/>
        <v>0</v>
      </c>
      <c r="P66" s="48">
        <f t="shared" si="10"/>
        <v>0</v>
      </c>
    </row>
    <row r="67" spans="4:13" ht="18.75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.75" customHeight="1">
      <c r="C68" s="52" t="s">
        <v>145</v>
      </c>
      <c r="D68" s="46"/>
      <c r="E68" s="61" t="s">
        <v>150</v>
      </c>
      <c r="F68" s="61"/>
      <c r="G68" s="61"/>
      <c r="H68" s="62"/>
      <c r="I68" s="61"/>
      <c r="J68" s="63" t="s">
        <v>144</v>
      </c>
      <c r="K68" s="64"/>
      <c r="L68" s="63"/>
      <c r="M68" s="61"/>
      <c r="N68" s="58"/>
      <c r="O68" s="59"/>
      <c r="P68" s="58"/>
      <c r="Q68" s="49"/>
      <c r="R68" s="49"/>
    </row>
    <row r="69" spans="3:18" ht="15.75" customHeight="1">
      <c r="C69" s="54" t="s">
        <v>147</v>
      </c>
      <c r="D69" s="46"/>
      <c r="E69" s="69" t="s">
        <v>146</v>
      </c>
      <c r="F69" s="69"/>
      <c r="G69" s="69"/>
      <c r="H69" s="69"/>
      <c r="I69" s="46"/>
      <c r="J69" s="69" t="s">
        <v>140</v>
      </c>
      <c r="K69" s="69"/>
      <c r="L69" s="69"/>
      <c r="M69" s="61"/>
      <c r="N69" s="58"/>
      <c r="O69" s="52"/>
      <c r="P69" s="58"/>
      <c r="Q69" s="49"/>
      <c r="R69" s="49"/>
    </row>
    <row r="70" spans="3:18" ht="14.25" customHeight="1">
      <c r="C70" s="55" t="s">
        <v>141</v>
      </c>
      <c r="D70" s="49"/>
      <c r="E70" s="70" t="s">
        <v>142</v>
      </c>
      <c r="F70" s="70"/>
      <c r="G70" s="70"/>
      <c r="H70" s="70"/>
      <c r="I70"/>
      <c r="J70" s="75" t="s">
        <v>151</v>
      </c>
      <c r="K70" s="75"/>
      <c r="L70" s="75"/>
      <c r="M70" s="49"/>
      <c r="N70" s="49"/>
      <c r="O70" s="52"/>
      <c r="P70" s="58"/>
      <c r="Q70" s="49"/>
      <c r="R70" s="49"/>
    </row>
    <row r="71" spans="3:18" ht="12.75" customHeight="1">
      <c r="C71" s="56" t="s">
        <v>143</v>
      </c>
      <c r="D71" s="57"/>
      <c r="E71" s="70" t="s">
        <v>103</v>
      </c>
      <c r="F71" s="70"/>
      <c r="G71" s="70"/>
      <c r="H71" s="70"/>
      <c r="I71" s="57"/>
      <c r="J71" s="70" t="s">
        <v>102</v>
      </c>
      <c r="K71" s="70"/>
      <c r="L71" s="70"/>
      <c r="M71" s="49"/>
      <c r="N71" s="49"/>
      <c r="O71" s="52"/>
      <c r="P71" s="49"/>
      <c r="Q71" s="49"/>
      <c r="R71" s="49"/>
    </row>
    <row r="72" spans="3:18" ht="18.75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52"/>
      <c r="P72" s="49"/>
      <c r="Q72" s="49"/>
      <c r="R72" s="49"/>
    </row>
    <row r="73" ht="18.75" customHeight="1">
      <c r="G73" s="46"/>
    </row>
    <row r="74" ht="18.75" customHeight="1">
      <c r="G74" s="46"/>
    </row>
    <row r="75" ht="18.75" customHeight="1">
      <c r="G75" s="46"/>
    </row>
    <row r="78" ht="18.75" customHeight="1">
      <c r="D78" s="32"/>
    </row>
    <row r="95" ht="18.75" customHeight="1">
      <c r="D95">
        <f>D70+D82+D92</f>
        <v>0</v>
      </c>
    </row>
  </sheetData>
  <sheetProtection/>
  <mergeCells count="12">
    <mergeCell ref="C7:P7"/>
    <mergeCell ref="E69:H69"/>
    <mergeCell ref="J69:L69"/>
    <mergeCell ref="E70:H70"/>
    <mergeCell ref="E71:H71"/>
    <mergeCell ref="J71:L71"/>
    <mergeCell ref="C2:P2"/>
    <mergeCell ref="C3:P3"/>
    <mergeCell ref="C4:P4"/>
    <mergeCell ref="C5:P5"/>
    <mergeCell ref="C6:P6"/>
    <mergeCell ref="J70:L70"/>
  </mergeCells>
  <printOptions/>
  <pageMargins left="0.7" right="0.7" top="0.75" bottom="0.75" header="0.3" footer="0.3"/>
  <pageSetup fitToHeight="0" fitToWidth="1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Ingrid Melo</cp:lastModifiedBy>
  <cp:lastPrinted>2020-10-09T16:28:21Z</cp:lastPrinted>
  <dcterms:created xsi:type="dcterms:W3CDTF">2018-04-17T18:57:16Z</dcterms:created>
  <dcterms:modified xsi:type="dcterms:W3CDTF">2024-03-05T19:59:03Z</dcterms:modified>
  <cp:category/>
  <cp:version/>
  <cp:contentType/>
  <cp:contentStatus/>
</cp:coreProperties>
</file>