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5360" windowHeight="8520" firstSheet="3" activeTab="3"/>
  </bookViews>
  <sheets>
    <sheet name="Plantilla Presupuesto 1" sheetId="1" r:id="rId1"/>
    <sheet name="Plantilla Presupuesto (2)" sheetId="2" r:id="rId2"/>
    <sheet name="Plantilla Presupuesto (3)" sheetId="3" state="hidden" r:id="rId3"/>
    <sheet name="Ejecucion Pressup. Subvencion" sheetId="4" r:id="rId4"/>
  </sheets>
  <definedNames/>
  <calcPr fullCalcOnLoad="1"/>
</workbook>
</file>

<file path=xl/sharedStrings.xml><?xml version="1.0" encoding="utf-8"?>
<sst xmlns="http://schemas.openxmlformats.org/spreadsheetml/2006/main" count="361" uniqueCount="152">
  <si>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</si>
  <si>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</si>
  <si>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</si>
  <si>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</si>
  <si>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</si>
  <si>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</si>
  <si>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</si>
  <si>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</si>
  <si>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</si>
  <si>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</si>
  <si>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</si>
  <si>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</si>
  <si>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</si>
  <si>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</si>
  <si>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</si>
  <si>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</si>
  <si>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</si>
  <si>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</si>
  <si>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</si>
  <si>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</si>
  <si>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</si>
  <si>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</si>
  <si>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</si>
  <si>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</si>
  <si>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</si>
  <si>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</si>
  <si>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</si>
  <si>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</si>
  <si>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</si>
  <si>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</si>
  <si>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</si>
  <si>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</si>
  <si>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</si>
  <si>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</si>
  <si>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</si>
  <si>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</si>
  <si>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</si>
  <si>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</si>
  <si>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</si>
  <si>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</si>
  <si>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</si>
  <si>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</si>
  <si>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</si>
  <si>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</si>
  <si>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</si>
  <si>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</si>
  <si>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</si>
  <si>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</si>
  <si>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</si>
  <si>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</si>
  <si>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</si>
  <si>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</si>
  <si>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</si>
  <si>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</si>
  <si>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</si>
  <si>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</si>
  <si>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</si>
  <si>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</si>
  <si>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</si>
  <si>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</si>
  <si>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</si>
  <si>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</si>
  <si>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</si>
  <si>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</si>
  <si>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</si>
  <si>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</si>
  <si>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</si>
  <si>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</si>
  <si>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</si>
  <si>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</si>
  <si>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</si>
  <si>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</si>
  <si>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</si>
  <si>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</si>
  <si>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</si>
  <si>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</si>
  <si>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</si>
  <si>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</si>
  <si>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</si>
  <si>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</si>
  <si>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</si>
  <si>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</si>
  <si>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</si>
  <si>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</si>
  <si>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</si>
  <si>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</si>
  <si>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</si>
  <si>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</si>
  <si>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</si>
  <si>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</si>
  <si>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</si>
  <si>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</si>
  <si>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</si>
  <si>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</si>
  <si>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</si>
  <si>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</si>
  <si>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</si>
  <si>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SALUD PUBLICA Y ASISTENCIA SOCIAL</t>
  </si>
  <si>
    <t>CONSEJO NACIONAL PARA EL VIH SIDA</t>
  </si>
  <si>
    <t>Fuente: [10 Fondo General] 101 Contrapartida</t>
  </si>
  <si>
    <t>CONSEJO NACIONAL PARA EL VIH Y EL SIDA</t>
  </si>
  <si>
    <t>MINISTERIO DE SALUD PUBLICA</t>
  </si>
  <si>
    <t>Revisado Por</t>
  </si>
  <si>
    <t>Aprobado por</t>
  </si>
  <si>
    <t>Agosto</t>
  </si>
  <si>
    <t>2.2.2 - Publicidad, Impresión y Encuadernacion</t>
  </si>
  <si>
    <t>2.2.7 - SERVICIOS DE CONSERVACION, REPARACIONES MENORES E INSTALACIONES TEMPORALES.</t>
  </si>
  <si>
    <t>Septiembre</t>
  </si>
  <si>
    <t>2.3.5 -PRODUCTOS DE CUERO, CAUCHO Y PLÁSTICO</t>
  </si>
  <si>
    <t>Octubre</t>
  </si>
  <si>
    <t>Noviembre</t>
  </si>
  <si>
    <t>Diciembre</t>
  </si>
  <si>
    <t>2.3.7 -COMBUSTIBLES, LUBRICANTES, PRODUCTOS QUÍMICOS Y CONEXOS</t>
  </si>
  <si>
    <t>2.3.9 -PRODUCTOS Y UTILES VARIOS</t>
  </si>
  <si>
    <t>2.2.3 - Viaticos</t>
  </si>
  <si>
    <t>2.4-TRANSFERENCIAS CORRIENTES</t>
  </si>
  <si>
    <t>2.4.1-TRANSFERENCIAS CORRIENTES AL SECTOR PRIVADO</t>
  </si>
  <si>
    <t>2.4.9-TRANSFERENCIAS CORRIENTES A OTRAS INSTITUCIONES PÚBLICAS</t>
  </si>
  <si>
    <t>2.6-BIENES MUEBLES, INMUEBLES E INTANGIBLES</t>
  </si>
  <si>
    <t>2.6.1-MOBILIARIO Y EQUIPO</t>
  </si>
  <si>
    <t>2.6.8-BIENES INTANGIBLES</t>
  </si>
  <si>
    <t xml:space="preserve">2 - GASTOS  </t>
  </si>
  <si>
    <t>2.2.9 - OTRAS CONTRATACIONES DE SERVICIO</t>
  </si>
  <si>
    <t>2.3.6 -PRODUCTOS DE MINERALES, METÁLICOS Y NO METÁLICOS</t>
  </si>
  <si>
    <t>2.6.4-VEHICULOS Y EQUIPO DE TRANSPORTE, TRACCION Y ELEVACION</t>
  </si>
  <si>
    <t>2.3.3-PRODUCTOS DE PAPEL, CARTÓN E IMPRESOS</t>
  </si>
  <si>
    <t>2.6.3-EQUIPO E INSTRUMENTAL, CIENTÍFICO Y LABORATORIO</t>
  </si>
  <si>
    <t>2.7-OBRAS</t>
  </si>
  <si>
    <t>2.7.1-OBRAS EN EDIFICACION</t>
  </si>
  <si>
    <t>2.7.2-INFRAESTRUCTURA</t>
  </si>
  <si>
    <t>2.7.3-CONSTRUCCIONES BIENES CONSECIONADOS</t>
  </si>
  <si>
    <t>2.7.4-GASTOS QUE SE ASIGNARON DURANTE EJERCICIO PARA INVERSION</t>
  </si>
  <si>
    <t>2.8-ADQUISICION ACTIVOS FINANCIEROS CON FINES DE POLITICA</t>
  </si>
  <si>
    <t>2.8.1-CONCESIÓN DE PRESTAMOS</t>
  </si>
  <si>
    <t>2.8.2-ADQUISICION TITULOS VALORES REPRESENTATIVO DEUDA</t>
  </si>
  <si>
    <t>2.9-GASTOS FINANCIEROS</t>
  </si>
  <si>
    <t>2.9.1-INTERESES DEUDA PUBLICA INTERNA</t>
  </si>
  <si>
    <t>2.9.2-INTERESES DEUDA PUBLICA EXTERNA</t>
  </si>
  <si>
    <t>2.9.4-COMISIONES Y OTROS GASTOS BANCARIOS DEUDA PUBLICA</t>
  </si>
  <si>
    <t>TOTAL GASTOS Y  APLICACIONES FINANCIERAS</t>
  </si>
  <si>
    <t>Lic. Ingrid Melo</t>
  </si>
  <si>
    <t xml:space="preserve">                                                              Contador</t>
  </si>
  <si>
    <t>Director Ejecutivo</t>
  </si>
  <si>
    <t xml:space="preserve">                                                         Preparado Por </t>
  </si>
  <si>
    <t xml:space="preserve">        _________________________________</t>
  </si>
  <si>
    <t xml:space="preserve">                   ________________________</t>
  </si>
  <si>
    <t xml:space="preserve">         Dr. Rafael Enrique González Cruz</t>
  </si>
  <si>
    <t xml:space="preserve">                                                    Lic. Welington Mora </t>
  </si>
  <si>
    <t>2.6.5-MAQUINARIA, OTROS EQUIPOS Y HERRAMIENTAS</t>
  </si>
  <si>
    <t>Año 2023</t>
  </si>
  <si>
    <t xml:space="preserve">                          ___________________________________</t>
  </si>
  <si>
    <t>Encargada Division Financiera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</si>
</sst>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_(* #,##0_);_(* \(#,##0\);_(* &quot;-&quot;??_);_(@_)"/>
    <numFmt numFmtId="193" formatCode="[$-1C0A]dddd\,\ d\ &quot;de&quot;\ mmmm\ &quot;de&quot;\ yyyy"/>
    <numFmt numFmtId="194" formatCode="[$-1C0A]h:mm:ss\ AM/PM"/>
    <numFmt numFmtId="195" formatCode="_-* #.##0.00\ _€_-;\-* #.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2" fillId="0" borderId="10" xfId="0" applyFont="1" applyBorder="1" applyAlignment="1">
      <alignment horizontal="left" vertical="center" wrapText="1"/>
    </xf>
    <xf numFmtId="192" fontId="42" fillId="0" borderId="10" xfId="0" applyNumberFormat="1" applyFont="1" applyBorder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192" fontId="42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92" fontId="0" fillId="0" borderId="0" xfId="0" applyNumberFormat="1" applyAlignment="1">
      <alignment vertical="center" wrapText="1"/>
    </xf>
    <xf numFmtId="192" fontId="42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43" fillId="0" borderId="0" xfId="0" applyFont="1" applyAlignment="1">
      <alignment/>
    </xf>
    <xf numFmtId="0" fontId="42" fillId="33" borderId="11" xfId="0" applyFont="1" applyFill="1" applyBorder="1" applyAlignment="1">
      <alignment horizontal="left" vertical="center" wrapText="1"/>
    </xf>
    <xf numFmtId="0" fontId="44" fillId="34" borderId="11" xfId="0" applyFont="1" applyFill="1" applyBorder="1" applyAlignment="1">
      <alignment horizontal="left" vertical="center" wrapText="1"/>
    </xf>
    <xf numFmtId="192" fontId="42" fillId="34" borderId="11" xfId="0" applyNumberFormat="1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42" fillId="0" borderId="10" xfId="47" applyFont="1" applyBorder="1" applyAlignment="1">
      <alignment horizontal="left" vertical="center" wrapText="1"/>
    </xf>
    <xf numFmtId="43" fontId="42" fillId="0" borderId="0" xfId="47" applyFont="1" applyAlignment="1">
      <alignment vertical="center" wrapText="1"/>
    </xf>
    <xf numFmtId="192" fontId="0" fillId="0" borderId="0" xfId="0" applyNumberFormat="1" applyAlignment="1">
      <alignment/>
    </xf>
    <xf numFmtId="4" fontId="0" fillId="0" borderId="0" xfId="0" applyNumberFormat="1" applyAlignment="1">
      <alignment/>
    </xf>
    <xf numFmtId="177" fontId="42" fillId="0" borderId="0" xfId="0" applyNumberFormat="1" applyFont="1" applyAlignment="1">
      <alignment vertical="center" wrapText="1"/>
    </xf>
    <xf numFmtId="177" fontId="0" fillId="0" borderId="0" xfId="0" applyNumberFormat="1" applyAlignment="1">
      <alignment vertical="center" wrapText="1"/>
    </xf>
    <xf numFmtId="0" fontId="45" fillId="34" borderId="0" xfId="0" applyFont="1" applyFill="1" applyBorder="1" applyAlignment="1">
      <alignment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 indent="2"/>
    </xf>
    <xf numFmtId="43" fontId="46" fillId="0" borderId="0" xfId="0" applyNumberFormat="1" applyFont="1" applyAlignment="1">
      <alignment/>
    </xf>
    <xf numFmtId="43" fontId="46" fillId="0" borderId="0" xfId="47" applyNumberFormat="1" applyFont="1" applyAlignment="1">
      <alignment vertical="center" wrapText="1"/>
    </xf>
    <xf numFmtId="43" fontId="45" fillId="0" borderId="0" xfId="0" applyNumberFormat="1" applyFont="1" applyAlignment="1">
      <alignment/>
    </xf>
    <xf numFmtId="0" fontId="45" fillId="34" borderId="11" xfId="0" applyFont="1" applyFill="1" applyBorder="1" applyAlignment="1">
      <alignment horizontal="left" vertical="center" wrapText="1"/>
    </xf>
    <xf numFmtId="192" fontId="47" fillId="34" borderId="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43" fontId="45" fillId="0" borderId="0" xfId="0" applyNumberFormat="1" applyFont="1" applyAlignment="1">
      <alignment horizontal="center"/>
    </xf>
    <xf numFmtId="177" fontId="46" fillId="0" borderId="0" xfId="0" applyNumberFormat="1" applyFont="1" applyAlignment="1">
      <alignment/>
    </xf>
    <xf numFmtId="43" fontId="0" fillId="0" borderId="0" xfId="47" applyFont="1" applyAlignment="1">
      <alignment/>
    </xf>
    <xf numFmtId="177" fontId="0" fillId="0" borderId="0" xfId="0" applyNumberFormat="1" applyAlignment="1">
      <alignment/>
    </xf>
    <xf numFmtId="177" fontId="45" fillId="34" borderId="0" xfId="0" applyNumberFormat="1" applyFont="1" applyFill="1" applyBorder="1" applyAlignment="1">
      <alignment horizontal="center" vertical="center" wrapText="1"/>
    </xf>
    <xf numFmtId="177" fontId="45" fillId="0" borderId="0" xfId="0" applyNumberFormat="1" applyFont="1" applyAlignment="1">
      <alignment/>
    </xf>
    <xf numFmtId="177" fontId="46" fillId="0" borderId="0" xfId="47" applyNumberFormat="1" applyFont="1" applyAlignment="1">
      <alignment vertical="center" wrapText="1"/>
    </xf>
    <xf numFmtId="177" fontId="47" fillId="34" borderId="0" xfId="0" applyNumberFormat="1" applyFont="1" applyFill="1" applyBorder="1" applyAlignment="1">
      <alignment horizontal="center" vertical="center" wrapText="1"/>
    </xf>
    <xf numFmtId="43" fontId="45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horizontal="left" vertical="center" wrapText="1"/>
    </xf>
    <xf numFmtId="43" fontId="45" fillId="33" borderId="11" xfId="0" applyNumberFormat="1" applyFont="1" applyFill="1" applyBorder="1" applyAlignment="1">
      <alignment horizontal="center" vertical="center" wrapText="1"/>
    </xf>
    <xf numFmtId="43" fontId="45" fillId="0" borderId="0" xfId="47" applyNumberFormat="1" applyFont="1" applyAlignment="1">
      <alignment vertical="center" wrapText="1"/>
    </xf>
    <xf numFmtId="43" fontId="0" fillId="0" borderId="0" xfId="0" applyNumberFormat="1" applyAlignment="1">
      <alignment/>
    </xf>
    <xf numFmtId="177" fontId="0" fillId="0" borderId="0" xfId="0" applyNumberFormat="1" applyFont="1" applyAlignment="1">
      <alignment/>
    </xf>
    <xf numFmtId="192" fontId="42" fillId="14" borderId="0" xfId="0" applyNumberFormat="1" applyFont="1" applyFill="1" applyAlignment="1">
      <alignment/>
    </xf>
    <xf numFmtId="0" fontId="0" fillId="0" borderId="0" xfId="0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192" fontId="0" fillId="0" borderId="0" xfId="0" applyNumberFormat="1" applyBorder="1" applyAlignment="1">
      <alignment/>
    </xf>
    <xf numFmtId="192" fontId="0" fillId="0" borderId="0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0" xfId="0" applyNumberForma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25" fillId="0" borderId="0" xfId="0" applyNumberFormat="1" applyFont="1" applyBorder="1" applyAlignment="1">
      <alignment/>
    </xf>
    <xf numFmtId="192" fontId="0" fillId="0" borderId="0" xfId="0" applyNumberFormat="1" applyFont="1" applyAlignment="1">
      <alignment/>
    </xf>
    <xf numFmtId="0" fontId="4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43" fontId="46" fillId="0" borderId="0" xfId="0" applyNumberFormat="1" applyFont="1" applyAlignment="1">
      <alignment horizontal="center"/>
    </xf>
    <xf numFmtId="43" fontId="48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0</xdr:rowOff>
    </xdr:from>
    <xdr:to>
      <xdr:col>0</xdr:col>
      <xdr:colOff>1314450</xdr:colOff>
      <xdr:row>3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390525" y="238125"/>
          <a:ext cx="91440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752475</xdr:colOff>
      <xdr:row>0</xdr:row>
      <xdr:rowOff>190500</xdr:rowOff>
    </xdr:from>
    <xdr:to>
      <xdr:col>2</xdr:col>
      <xdr:colOff>619125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7058025" y="190500"/>
          <a:ext cx="93345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0</xdr:col>
      <xdr:colOff>390525</xdr:colOff>
      <xdr:row>1</xdr:row>
      <xdr:rowOff>9525</xdr:rowOff>
    </xdr:from>
    <xdr:to>
      <xdr:col>0</xdr:col>
      <xdr:colOff>1343025</xdr:colOff>
      <xdr:row>4</xdr:row>
      <xdr:rowOff>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47650"/>
          <a:ext cx="952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0</xdr:row>
      <xdr:rowOff>190500</xdr:rowOff>
    </xdr:from>
    <xdr:to>
      <xdr:col>2</xdr:col>
      <xdr:colOff>638175</xdr:colOff>
      <xdr:row>3</xdr:row>
      <xdr:rowOff>180975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190500"/>
          <a:ext cx="942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0</xdr:rowOff>
    </xdr:from>
    <xdr:to>
      <xdr:col>0</xdr:col>
      <xdr:colOff>1314450</xdr:colOff>
      <xdr:row>3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390525" y="238125"/>
          <a:ext cx="91440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762000</xdr:colOff>
      <xdr:row>0</xdr:row>
      <xdr:rowOff>190500</xdr:rowOff>
    </xdr:from>
    <xdr:to>
      <xdr:col>2</xdr:col>
      <xdr:colOff>619125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7067550" y="190500"/>
          <a:ext cx="102870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0</xdr:col>
      <xdr:colOff>390525</xdr:colOff>
      <xdr:row>0</xdr:row>
      <xdr:rowOff>228600</xdr:rowOff>
    </xdr:from>
    <xdr:to>
      <xdr:col>0</xdr:col>
      <xdr:colOff>1343025</xdr:colOff>
      <xdr:row>3</xdr:row>
      <xdr:rowOff>219075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28600"/>
          <a:ext cx="952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0</xdr:row>
      <xdr:rowOff>171450</xdr:rowOff>
    </xdr:from>
    <xdr:to>
      <xdr:col>2</xdr:col>
      <xdr:colOff>676275</xdr:colOff>
      <xdr:row>3</xdr:row>
      <xdr:rowOff>161925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71450"/>
          <a:ext cx="1143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0</xdr:rowOff>
    </xdr:from>
    <xdr:to>
      <xdr:col>0</xdr:col>
      <xdr:colOff>1314450</xdr:colOff>
      <xdr:row>3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390525" y="238125"/>
          <a:ext cx="91440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752475</xdr:colOff>
      <xdr:row>0</xdr:row>
      <xdr:rowOff>190500</xdr:rowOff>
    </xdr:from>
    <xdr:to>
      <xdr:col>2</xdr:col>
      <xdr:colOff>619125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7058025" y="190500"/>
          <a:ext cx="93345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0</xdr:col>
      <xdr:colOff>352425</xdr:colOff>
      <xdr:row>0</xdr:row>
      <xdr:rowOff>228600</xdr:rowOff>
    </xdr:from>
    <xdr:to>
      <xdr:col>0</xdr:col>
      <xdr:colOff>1457325</xdr:colOff>
      <xdr:row>4</xdr:row>
      <xdr:rowOff>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104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0</xdr:row>
      <xdr:rowOff>152400</xdr:rowOff>
    </xdr:from>
    <xdr:to>
      <xdr:col>2</xdr:col>
      <xdr:colOff>676275</xdr:colOff>
      <xdr:row>4</xdr:row>
      <xdr:rowOff>9525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52400"/>
          <a:ext cx="1047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</xdr:row>
      <xdr:rowOff>38100</xdr:rowOff>
    </xdr:from>
    <xdr:to>
      <xdr:col>2</xdr:col>
      <xdr:colOff>933450</xdr:colOff>
      <xdr:row>4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42900" y="466725"/>
          <a:ext cx="885825" cy="39052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 editAs="oneCell">
    <xdr:from>
      <xdr:col>2</xdr:col>
      <xdr:colOff>28575</xdr:colOff>
      <xdr:row>1</xdr:row>
      <xdr:rowOff>200025</xdr:rowOff>
    </xdr:from>
    <xdr:to>
      <xdr:col>2</xdr:col>
      <xdr:colOff>1047750</xdr:colOff>
      <xdr:row>6</xdr:row>
      <xdr:rowOff>57150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28625"/>
          <a:ext cx="1019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304800</xdr:colOff>
      <xdr:row>1</xdr:row>
      <xdr:rowOff>57150</xdr:rowOff>
    </xdr:from>
    <xdr:to>
      <xdr:col>12</xdr:col>
      <xdr:colOff>238125</xdr:colOff>
      <xdr:row>5</xdr:row>
      <xdr:rowOff>104775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285750"/>
          <a:ext cx="9334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showGridLines="0" zoomScalePageLayoutView="0" workbookViewId="0" topLeftCell="A1">
      <selection activeCell="B74" sqref="B74"/>
    </sheetView>
  </sheetViews>
  <sheetFormatPr defaultColWidth="9.421875" defaultRowHeight="15"/>
  <cols>
    <col min="1" max="1" width="94.57421875" style="0" customWidth="1"/>
    <col min="2" max="2" width="16.00390625" style="0" bestFit="1" customWidth="1"/>
    <col min="3" max="3" width="15.00390625" style="0" customWidth="1"/>
    <col min="4" max="6" width="11.57421875" style="0" bestFit="1" customWidth="1"/>
  </cols>
  <sheetData>
    <row r="1" spans="1:5" ht="18.75">
      <c r="A1" s="66" t="s">
        <v>97</v>
      </c>
      <c r="B1" s="66"/>
      <c r="C1" s="66"/>
      <c r="E1" s="9" t="s">
        <v>39</v>
      </c>
    </row>
    <row r="2" spans="1:5" ht="18.75">
      <c r="A2" s="66" t="s">
        <v>98</v>
      </c>
      <c r="B2" s="66"/>
      <c r="C2" s="66"/>
      <c r="E2" s="15" t="s">
        <v>92</v>
      </c>
    </row>
    <row r="3" spans="1:5" ht="18.75">
      <c r="A3" s="66">
        <v>2019</v>
      </c>
      <c r="B3" s="66"/>
      <c r="C3" s="66"/>
      <c r="E3" s="15" t="s">
        <v>93</v>
      </c>
    </row>
    <row r="4" spans="1:5" ht="18.75">
      <c r="A4" s="68" t="s">
        <v>95</v>
      </c>
      <c r="B4" s="68"/>
      <c r="C4" s="68"/>
      <c r="E4" s="9" t="s">
        <v>89</v>
      </c>
    </row>
    <row r="5" spans="1:5" ht="15">
      <c r="A5" s="67" t="s">
        <v>36</v>
      </c>
      <c r="B5" s="67"/>
      <c r="C5" s="67"/>
      <c r="E5" s="15" t="s">
        <v>90</v>
      </c>
    </row>
    <row r="6" ht="14.25">
      <c r="E6" s="15" t="s">
        <v>91</v>
      </c>
    </row>
    <row r="7" spans="1:3" ht="30.75">
      <c r="A7" s="13" t="s">
        <v>0</v>
      </c>
      <c r="B7" s="14" t="s">
        <v>37</v>
      </c>
      <c r="C7" s="14" t="s">
        <v>38</v>
      </c>
    </row>
    <row r="8" spans="1:3" ht="14.25">
      <c r="A8" s="1" t="s">
        <v>1</v>
      </c>
      <c r="B8" s="16"/>
      <c r="C8" s="16"/>
    </row>
    <row r="9" spans="1:3" ht="14.25">
      <c r="A9" s="3" t="s">
        <v>2</v>
      </c>
      <c r="B9" s="17">
        <f>+B10+B11+B12+B13+B14</f>
        <v>88227950</v>
      </c>
      <c r="C9" s="4"/>
    </row>
    <row r="10" spans="1:5" ht="14.25">
      <c r="A10" s="8" t="s">
        <v>3</v>
      </c>
      <c r="B10" s="6">
        <v>74124287</v>
      </c>
      <c r="C10" s="6"/>
      <c r="E10" s="18"/>
    </row>
    <row r="11" spans="1:2" ht="14.25">
      <c r="A11" s="8" t="s">
        <v>4</v>
      </c>
      <c r="B11" s="6">
        <v>4400000</v>
      </c>
    </row>
    <row r="12" spans="1:2" ht="14.25">
      <c r="A12" s="8" t="s">
        <v>40</v>
      </c>
      <c r="B12" s="6">
        <v>0</v>
      </c>
    </row>
    <row r="13" spans="1:2" ht="14.25">
      <c r="A13" s="8" t="s">
        <v>5</v>
      </c>
      <c r="B13" s="6">
        <v>250000</v>
      </c>
    </row>
    <row r="14" spans="1:2" ht="14.25">
      <c r="A14" s="8" t="s">
        <v>6</v>
      </c>
      <c r="B14" s="6">
        <v>9453663</v>
      </c>
    </row>
    <row r="15" spans="1:3" ht="14.25">
      <c r="A15" s="3" t="s">
        <v>7</v>
      </c>
      <c r="B15" s="4">
        <f>+B16+B17+B18+B19+B20+B21+B22+B23+B24</f>
        <v>2290123</v>
      </c>
      <c r="C15" s="4"/>
    </row>
    <row r="16" spans="1:2" ht="14.25">
      <c r="A16" s="8" t="s">
        <v>8</v>
      </c>
      <c r="B16" s="6">
        <v>2215123</v>
      </c>
    </row>
    <row r="17" spans="1:3" ht="14.25">
      <c r="A17" s="8" t="s">
        <v>9</v>
      </c>
      <c r="B17" s="6">
        <v>50000</v>
      </c>
      <c r="C17" s="19"/>
    </row>
    <row r="18" spans="1:2" ht="14.25">
      <c r="A18" s="8" t="s">
        <v>10</v>
      </c>
      <c r="B18" s="6"/>
    </row>
    <row r="19" spans="1:2" ht="18" customHeight="1">
      <c r="A19" s="8" t="s">
        <v>11</v>
      </c>
      <c r="B19" s="6"/>
    </row>
    <row r="20" spans="1:2" ht="14.25">
      <c r="A20" s="8" t="s">
        <v>12</v>
      </c>
      <c r="B20" s="6"/>
    </row>
    <row r="21" spans="1:2" ht="14.25">
      <c r="A21" s="8" t="s">
        <v>13</v>
      </c>
      <c r="B21" s="6"/>
    </row>
    <row r="22" spans="1:2" ht="14.25">
      <c r="A22" s="8" t="s">
        <v>14</v>
      </c>
      <c r="B22" s="6"/>
    </row>
    <row r="23" spans="1:3" ht="14.25">
      <c r="A23" s="8" t="s">
        <v>15</v>
      </c>
      <c r="B23" s="6">
        <v>25000</v>
      </c>
      <c r="C23" s="19"/>
    </row>
    <row r="24" spans="1:2" ht="14.25">
      <c r="A24" s="8" t="s">
        <v>41</v>
      </c>
      <c r="B24" s="6"/>
    </row>
    <row r="25" spans="1:3" ht="14.25">
      <c r="A25" s="3" t="s">
        <v>16</v>
      </c>
      <c r="B25" s="4">
        <f>+B26+B27+B28+B29+B30+B31+B32+B33+B34</f>
        <v>17889195</v>
      </c>
      <c r="C25" s="4"/>
    </row>
    <row r="26" spans="1:2" ht="14.25">
      <c r="A26" s="8" t="s">
        <v>17</v>
      </c>
      <c r="B26" s="6"/>
    </row>
    <row r="27" spans="1:2" ht="14.25">
      <c r="A27" s="8" t="s">
        <v>18</v>
      </c>
      <c r="B27" s="6"/>
    </row>
    <row r="28" spans="1:2" ht="14.25">
      <c r="A28" s="8" t="s">
        <v>19</v>
      </c>
      <c r="B28" s="6"/>
    </row>
    <row r="29" spans="1:3" ht="14.25">
      <c r="A29" s="8" t="s">
        <v>20</v>
      </c>
      <c r="B29" s="6"/>
      <c r="C29" s="6"/>
    </row>
    <row r="30" spans="1:2" ht="14.25">
      <c r="A30" s="8" t="s">
        <v>21</v>
      </c>
      <c r="B30" s="6"/>
    </row>
    <row r="31" spans="1:2" ht="14.25">
      <c r="A31" s="8" t="s">
        <v>22</v>
      </c>
      <c r="B31" s="6"/>
    </row>
    <row r="32" spans="1:2" ht="14.25">
      <c r="A32" s="8" t="s">
        <v>23</v>
      </c>
      <c r="B32" s="6">
        <v>4301816</v>
      </c>
    </row>
    <row r="33" spans="1:2" ht="14.25">
      <c r="A33" s="8" t="s">
        <v>42</v>
      </c>
      <c r="B33" s="6"/>
    </row>
    <row r="34" spans="1:2" ht="14.25">
      <c r="A34" s="8" t="s">
        <v>24</v>
      </c>
      <c r="B34" s="6">
        <v>13587379</v>
      </c>
    </row>
    <row r="35" spans="1:2" ht="14.25">
      <c r="A35" s="3" t="s">
        <v>25</v>
      </c>
      <c r="B35" s="6"/>
    </row>
    <row r="36" spans="1:2" ht="14.25">
      <c r="A36" s="8" t="s">
        <v>26</v>
      </c>
      <c r="B36" s="6"/>
    </row>
    <row r="37" spans="1:2" ht="14.25">
      <c r="A37" s="8" t="s">
        <v>43</v>
      </c>
      <c r="B37" s="6"/>
    </row>
    <row r="38" spans="1:2" ht="14.25">
      <c r="A38" s="8" t="s">
        <v>44</v>
      </c>
      <c r="B38" s="6"/>
    </row>
    <row r="39" spans="1:2" ht="14.25">
      <c r="A39" s="8" t="s">
        <v>45</v>
      </c>
      <c r="B39" s="6"/>
    </row>
    <row r="40" spans="1:2" ht="14.25">
      <c r="A40" s="8" t="s">
        <v>46</v>
      </c>
      <c r="B40" s="6"/>
    </row>
    <row r="41" spans="1:2" ht="14.25">
      <c r="A41" s="8" t="s">
        <v>27</v>
      </c>
      <c r="B41" s="6"/>
    </row>
    <row r="42" spans="1:2" ht="14.25">
      <c r="A42" s="8" t="s">
        <v>47</v>
      </c>
      <c r="B42" s="6"/>
    </row>
    <row r="43" spans="1:2" ht="14.25">
      <c r="A43" s="3" t="s">
        <v>48</v>
      </c>
      <c r="B43" s="6"/>
    </row>
    <row r="44" spans="1:2" ht="14.25">
      <c r="A44" s="8" t="s">
        <v>49</v>
      </c>
      <c r="B44" s="6"/>
    </row>
    <row r="45" spans="1:2" ht="14.25">
      <c r="A45" s="8" t="s">
        <v>50</v>
      </c>
      <c r="B45" s="6"/>
    </row>
    <row r="46" spans="1:2" ht="14.25">
      <c r="A46" s="8" t="s">
        <v>51</v>
      </c>
      <c r="B46" s="6"/>
    </row>
    <row r="47" spans="1:2" ht="14.25">
      <c r="A47" s="8" t="s">
        <v>52</v>
      </c>
      <c r="B47" s="6"/>
    </row>
    <row r="48" spans="1:2" ht="14.25">
      <c r="A48" s="8" t="s">
        <v>53</v>
      </c>
      <c r="B48" s="6"/>
    </row>
    <row r="49" spans="1:2" ht="14.25">
      <c r="A49" s="8" t="s">
        <v>54</v>
      </c>
      <c r="B49" s="6"/>
    </row>
    <row r="50" spans="1:2" ht="14.25">
      <c r="A50" s="8" t="s">
        <v>55</v>
      </c>
      <c r="B50" s="6"/>
    </row>
    <row r="51" spans="1:3" ht="14.25">
      <c r="A51" s="3" t="s">
        <v>28</v>
      </c>
      <c r="B51" s="6"/>
      <c r="C51" s="4"/>
    </row>
    <row r="52" spans="1:3" ht="14.25">
      <c r="A52" s="8" t="s">
        <v>29</v>
      </c>
      <c r="B52" s="6"/>
      <c r="C52" s="6"/>
    </row>
    <row r="53" spans="1:2" ht="14.25">
      <c r="A53" s="8" t="s">
        <v>30</v>
      </c>
      <c r="B53" s="6"/>
    </row>
    <row r="54" spans="1:2" ht="14.25">
      <c r="A54" s="8" t="s">
        <v>31</v>
      </c>
      <c r="B54" s="6"/>
    </row>
    <row r="55" spans="1:2" ht="14.25">
      <c r="A55" s="8" t="s">
        <v>32</v>
      </c>
      <c r="B55" s="6"/>
    </row>
    <row r="56" spans="1:2" ht="14.25">
      <c r="A56" s="8" t="s">
        <v>33</v>
      </c>
      <c r="B56" s="6"/>
    </row>
    <row r="57" spans="1:2" ht="14.25">
      <c r="A57" s="8" t="s">
        <v>56</v>
      </c>
      <c r="B57" s="6"/>
    </row>
    <row r="58" spans="1:2" ht="14.25">
      <c r="A58" s="8" t="s">
        <v>57</v>
      </c>
      <c r="B58" s="6"/>
    </row>
    <row r="59" spans="1:2" ht="14.25">
      <c r="A59" s="8" t="s">
        <v>34</v>
      </c>
      <c r="B59" s="6"/>
    </row>
    <row r="60" spans="1:2" ht="14.25">
      <c r="A60" s="8" t="s">
        <v>58</v>
      </c>
      <c r="B60" s="6"/>
    </row>
    <row r="61" spans="1:2" ht="14.25">
      <c r="A61" s="3" t="s">
        <v>59</v>
      </c>
      <c r="B61" s="6"/>
    </row>
    <row r="62" spans="1:2" ht="14.25">
      <c r="A62" s="8" t="s">
        <v>60</v>
      </c>
      <c r="B62" s="6"/>
    </row>
    <row r="63" spans="1:2" ht="14.25">
      <c r="A63" s="8" t="s">
        <v>61</v>
      </c>
      <c r="B63" s="6"/>
    </row>
    <row r="64" spans="1:2" ht="14.25">
      <c r="A64" s="8" t="s">
        <v>62</v>
      </c>
      <c r="B64" s="6"/>
    </row>
    <row r="65" spans="1:2" ht="14.25">
      <c r="A65" s="8" t="s">
        <v>63</v>
      </c>
      <c r="B65" s="6"/>
    </row>
    <row r="66" spans="1:2" ht="14.25">
      <c r="A66" s="3" t="s">
        <v>64</v>
      </c>
      <c r="B66" s="6"/>
    </row>
    <row r="67" spans="1:2" ht="14.25">
      <c r="A67" s="8" t="s">
        <v>65</v>
      </c>
      <c r="B67" s="6"/>
    </row>
    <row r="68" spans="1:2" ht="14.25">
      <c r="A68" s="8" t="s">
        <v>66</v>
      </c>
      <c r="B68" s="6"/>
    </row>
    <row r="69" spans="1:2" ht="14.25">
      <c r="A69" s="3" t="s">
        <v>67</v>
      </c>
      <c r="B69" s="6"/>
    </row>
    <row r="70" spans="1:2" ht="14.25">
      <c r="A70" s="8" t="s">
        <v>68</v>
      </c>
      <c r="B70" s="6"/>
    </row>
    <row r="71" spans="1:2" ht="14.25">
      <c r="A71" s="8" t="s">
        <v>69</v>
      </c>
      <c r="B71" s="6"/>
    </row>
    <row r="72" spans="1:2" ht="14.25">
      <c r="A72" s="8" t="s">
        <v>70</v>
      </c>
      <c r="B72" s="6"/>
    </row>
    <row r="73" spans="1:3" ht="14.25">
      <c r="A73" s="10" t="s">
        <v>35</v>
      </c>
      <c r="B73" s="7">
        <f>+B9</f>
        <v>88227950</v>
      </c>
      <c r="C73" s="7">
        <f>+C9+C15+C25+C35+C43+C51+C61+C66+C69</f>
        <v>0</v>
      </c>
    </row>
    <row r="74" spans="1:2" ht="14.25">
      <c r="A74" s="5"/>
      <c r="B74" s="6"/>
    </row>
    <row r="75" spans="1:2" ht="14.25">
      <c r="A75" s="1" t="s">
        <v>71</v>
      </c>
      <c r="B75" s="2"/>
    </row>
    <row r="76" spans="1:2" ht="14.25">
      <c r="A76" s="3" t="s">
        <v>72</v>
      </c>
      <c r="B76" s="4"/>
    </row>
    <row r="77" spans="1:2" ht="14.25">
      <c r="A77" s="8" t="s">
        <v>73</v>
      </c>
      <c r="B77" s="6"/>
    </row>
    <row r="78" spans="1:2" ht="14.25">
      <c r="A78" s="8" t="s">
        <v>74</v>
      </c>
      <c r="B78" s="6"/>
    </row>
    <row r="79" spans="1:2" ht="14.25">
      <c r="A79" s="3" t="s">
        <v>75</v>
      </c>
      <c r="B79" s="4"/>
    </row>
    <row r="80" spans="1:2" ht="14.25">
      <c r="A80" s="8" t="s">
        <v>76</v>
      </c>
      <c r="B80" s="6"/>
    </row>
    <row r="81" spans="1:2" ht="14.25">
      <c r="A81" s="8" t="s">
        <v>77</v>
      </c>
      <c r="B81" s="6"/>
    </row>
    <row r="82" spans="1:2" ht="14.25">
      <c r="A82" s="3" t="s">
        <v>78</v>
      </c>
      <c r="B82" s="4"/>
    </row>
    <row r="83" spans="1:2" ht="14.25">
      <c r="A83" s="8" t="s">
        <v>79</v>
      </c>
      <c r="B83" s="6"/>
    </row>
    <row r="84" spans="1:3" ht="14.25">
      <c r="A84" s="10" t="s">
        <v>80</v>
      </c>
      <c r="B84" s="7"/>
      <c r="C84" s="7"/>
    </row>
    <row r="86" spans="1:3" ht="15">
      <c r="A86" s="11" t="s">
        <v>81</v>
      </c>
      <c r="B86" s="12">
        <f>+B73-B84</f>
        <v>88227950</v>
      </c>
      <c r="C86" s="12">
        <f>+C73-C84</f>
        <v>0</v>
      </c>
    </row>
    <row r="87" ht="14.25">
      <c r="A87" t="s">
        <v>99</v>
      </c>
    </row>
  </sheetData>
  <sheetProtection/>
  <mergeCells count="5">
    <mergeCell ref="A1:C1"/>
    <mergeCell ref="A2:C2"/>
    <mergeCell ref="A3:C3"/>
    <mergeCell ref="A5:C5"/>
    <mergeCell ref="A4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showGridLines="0" zoomScalePageLayoutView="0" workbookViewId="0" topLeftCell="A1">
      <selection activeCell="A97" sqref="A97"/>
    </sheetView>
  </sheetViews>
  <sheetFormatPr defaultColWidth="9.421875" defaultRowHeight="15"/>
  <cols>
    <col min="1" max="1" width="94.57421875" style="0" customWidth="1"/>
    <col min="2" max="2" width="17.57421875" style="0" bestFit="1" customWidth="1"/>
    <col min="3" max="3" width="15.00390625" style="0" customWidth="1"/>
    <col min="4" max="6" width="11.57421875" style="0" bestFit="1" customWidth="1"/>
  </cols>
  <sheetData>
    <row r="1" spans="1:5" ht="18.75">
      <c r="A1" s="66" t="s">
        <v>97</v>
      </c>
      <c r="B1" s="66"/>
      <c r="C1" s="66"/>
      <c r="E1" s="9" t="s">
        <v>39</v>
      </c>
    </row>
    <row r="2" spans="1:5" ht="18.75">
      <c r="A2" s="66" t="s">
        <v>98</v>
      </c>
      <c r="B2" s="66"/>
      <c r="C2" s="66"/>
      <c r="E2" s="15" t="s">
        <v>92</v>
      </c>
    </row>
    <row r="3" spans="1:5" ht="18.75">
      <c r="A3" s="66">
        <v>2019</v>
      </c>
      <c r="B3" s="66"/>
      <c r="C3" s="66"/>
      <c r="E3" s="15" t="s">
        <v>93</v>
      </c>
    </row>
    <row r="4" spans="1:5" ht="18.75">
      <c r="A4" s="68" t="s">
        <v>95</v>
      </c>
      <c r="B4" s="68"/>
      <c r="C4" s="68"/>
      <c r="E4" s="9" t="s">
        <v>89</v>
      </c>
    </row>
    <row r="5" spans="1:5" ht="14.25">
      <c r="A5" s="67" t="s">
        <v>36</v>
      </c>
      <c r="B5" s="67"/>
      <c r="C5" s="67"/>
      <c r="E5" s="15" t="s">
        <v>90</v>
      </c>
    </row>
    <row r="6" ht="14.25">
      <c r="E6" s="15" t="s">
        <v>91</v>
      </c>
    </row>
    <row r="7" spans="1:3" ht="30.75">
      <c r="A7" s="13" t="s">
        <v>0</v>
      </c>
      <c r="B7" s="14" t="s">
        <v>37</v>
      </c>
      <c r="C7" s="14" t="s">
        <v>38</v>
      </c>
    </row>
    <row r="8" spans="1:3" ht="14.25">
      <c r="A8" s="1" t="s">
        <v>1</v>
      </c>
      <c r="B8" s="16"/>
      <c r="C8" s="16"/>
    </row>
    <row r="9" spans="1:3" ht="14.25">
      <c r="A9" s="3" t="s">
        <v>2</v>
      </c>
      <c r="B9" s="20">
        <f>+B10+B11+B12+B13+B14</f>
        <v>423340</v>
      </c>
      <c r="C9" s="4"/>
    </row>
    <row r="10" spans="1:5" ht="14.25">
      <c r="A10" s="8" t="s">
        <v>3</v>
      </c>
      <c r="B10" s="6">
        <v>0</v>
      </c>
      <c r="C10" s="6"/>
      <c r="E10" s="18"/>
    </row>
    <row r="11" spans="1:2" ht="14.25">
      <c r="A11" s="8" t="s">
        <v>4</v>
      </c>
      <c r="B11" s="6">
        <v>423340</v>
      </c>
    </row>
    <row r="12" spans="1:2" ht="14.25">
      <c r="A12" s="8" t="s">
        <v>40</v>
      </c>
      <c r="B12" s="6">
        <v>0</v>
      </c>
    </row>
    <row r="13" spans="1:2" ht="14.25">
      <c r="A13" s="8" t="s">
        <v>5</v>
      </c>
      <c r="B13" s="6">
        <v>0</v>
      </c>
    </row>
    <row r="14" spans="1:2" ht="14.25">
      <c r="A14" s="8" t="s">
        <v>6</v>
      </c>
      <c r="B14" s="6">
        <v>0</v>
      </c>
    </row>
    <row r="15" spans="1:3" ht="14.25">
      <c r="A15" s="3" t="s">
        <v>7</v>
      </c>
      <c r="B15" s="20">
        <f>+B16+B17+B18+B19+B20+B21+B22+B23+B24</f>
        <v>22418698</v>
      </c>
      <c r="C15" s="4"/>
    </row>
    <row r="16" spans="1:2" ht="14.25">
      <c r="A16" s="8" t="s">
        <v>8</v>
      </c>
      <c r="B16" s="21">
        <v>0</v>
      </c>
    </row>
    <row r="17" spans="1:3" ht="14.25">
      <c r="A17" s="8" t="s">
        <v>9</v>
      </c>
      <c r="B17" s="21">
        <v>5415000</v>
      </c>
      <c r="C17" s="19"/>
    </row>
    <row r="18" spans="1:2" ht="14.25">
      <c r="A18" s="8" t="s">
        <v>10</v>
      </c>
      <c r="B18" s="21">
        <v>10830000</v>
      </c>
    </row>
    <row r="19" spans="1:2" ht="18" customHeight="1">
      <c r="A19" s="8" t="s">
        <v>11</v>
      </c>
      <c r="B19" s="21">
        <v>0</v>
      </c>
    </row>
    <row r="20" spans="1:2" ht="14.25">
      <c r="A20" s="8" t="s">
        <v>12</v>
      </c>
      <c r="B20" s="21">
        <v>0</v>
      </c>
    </row>
    <row r="21" spans="1:2" ht="14.25">
      <c r="A21" s="8" t="s">
        <v>13</v>
      </c>
      <c r="B21" s="21">
        <v>881957</v>
      </c>
    </row>
    <row r="22" spans="1:2" ht="14.25">
      <c r="A22" s="8" t="s">
        <v>14</v>
      </c>
      <c r="B22" s="21">
        <v>0</v>
      </c>
    </row>
    <row r="23" spans="1:3" ht="14.25">
      <c r="A23" s="8" t="s">
        <v>15</v>
      </c>
      <c r="B23" s="21">
        <v>5291741</v>
      </c>
      <c r="C23" s="19"/>
    </row>
    <row r="24" spans="1:2" ht="14.25">
      <c r="A24" s="8" t="s">
        <v>41</v>
      </c>
      <c r="B24" s="21">
        <v>0</v>
      </c>
    </row>
    <row r="25" spans="1:3" ht="14.25">
      <c r="A25" s="3" t="s">
        <v>16</v>
      </c>
      <c r="B25" s="4">
        <f>+B26+B27+B28+B29+B30+B31+B32+B33+B34</f>
        <v>77977753</v>
      </c>
      <c r="C25" s="4"/>
    </row>
    <row r="26" spans="1:2" ht="14.25">
      <c r="A26" s="8" t="s">
        <v>17</v>
      </c>
      <c r="B26" s="6">
        <v>5231295</v>
      </c>
    </row>
    <row r="27" spans="1:2" ht="14.25">
      <c r="A27" s="8" t="s">
        <v>18</v>
      </c>
      <c r="B27" s="6">
        <v>0</v>
      </c>
    </row>
    <row r="28" spans="1:2" ht="14.25">
      <c r="A28" s="8" t="s">
        <v>19</v>
      </c>
      <c r="B28" s="6">
        <v>0</v>
      </c>
    </row>
    <row r="29" spans="1:3" ht="14.25">
      <c r="A29" s="8" t="s">
        <v>20</v>
      </c>
      <c r="B29" s="6">
        <v>2328366</v>
      </c>
      <c r="C29" s="6"/>
    </row>
    <row r="30" spans="1:2" ht="14.25">
      <c r="A30" s="8" t="s">
        <v>21</v>
      </c>
      <c r="B30" s="6">
        <v>0</v>
      </c>
    </row>
    <row r="31" spans="1:2" ht="14.25">
      <c r="A31" s="8" t="s">
        <v>22</v>
      </c>
      <c r="B31" s="6">
        <v>0</v>
      </c>
    </row>
    <row r="32" spans="1:2" ht="14.25">
      <c r="A32" s="8" t="s">
        <v>23</v>
      </c>
      <c r="B32" s="6">
        <v>48702783</v>
      </c>
    </row>
    <row r="33" spans="1:2" ht="14.25">
      <c r="A33" s="8" t="s">
        <v>42</v>
      </c>
      <c r="B33" s="6">
        <v>0</v>
      </c>
    </row>
    <row r="34" spans="1:2" ht="14.25">
      <c r="A34" s="8" t="s">
        <v>24</v>
      </c>
      <c r="B34" s="6">
        <v>21715309</v>
      </c>
    </row>
    <row r="35" spans="1:2" ht="14.25">
      <c r="A35" s="3" t="s">
        <v>25</v>
      </c>
      <c r="B35" s="4"/>
    </row>
    <row r="36" spans="1:2" ht="14.25">
      <c r="A36" s="8" t="s">
        <v>26</v>
      </c>
      <c r="B36" s="6"/>
    </row>
    <row r="37" spans="1:2" ht="14.25">
      <c r="A37" s="8" t="s">
        <v>43</v>
      </c>
      <c r="B37" s="6"/>
    </row>
    <row r="38" spans="1:2" ht="14.25">
      <c r="A38" s="8" t="s">
        <v>44</v>
      </c>
      <c r="B38" s="6"/>
    </row>
    <row r="39" spans="1:2" ht="14.25">
      <c r="A39" s="8" t="s">
        <v>45</v>
      </c>
      <c r="B39" s="6"/>
    </row>
    <row r="40" spans="1:2" ht="14.25">
      <c r="A40" s="8" t="s">
        <v>46</v>
      </c>
      <c r="B40" s="6"/>
    </row>
    <row r="41" spans="1:2" ht="14.25">
      <c r="A41" s="8" t="s">
        <v>27</v>
      </c>
      <c r="B41" s="6"/>
    </row>
    <row r="42" spans="1:2" ht="14.25">
      <c r="A42" s="8" t="s">
        <v>47</v>
      </c>
      <c r="B42" s="6"/>
    </row>
    <row r="43" spans="1:2" ht="14.25">
      <c r="A43" s="3" t="s">
        <v>48</v>
      </c>
      <c r="B43" s="4"/>
    </row>
    <row r="44" spans="1:2" ht="14.25">
      <c r="A44" s="8" t="s">
        <v>49</v>
      </c>
      <c r="B44" s="6"/>
    </row>
    <row r="45" spans="1:2" ht="14.25">
      <c r="A45" s="8" t="s">
        <v>50</v>
      </c>
      <c r="B45" s="6"/>
    </row>
    <row r="46" spans="1:2" ht="14.25">
      <c r="A46" s="8" t="s">
        <v>51</v>
      </c>
      <c r="B46" s="6"/>
    </row>
    <row r="47" spans="1:2" ht="14.25">
      <c r="A47" s="8" t="s">
        <v>52</v>
      </c>
      <c r="B47" s="6"/>
    </row>
    <row r="48" spans="1:2" ht="14.25">
      <c r="A48" s="8" t="s">
        <v>53</v>
      </c>
      <c r="B48" s="6"/>
    </row>
    <row r="49" spans="1:2" ht="14.25">
      <c r="A49" s="8" t="s">
        <v>54</v>
      </c>
      <c r="B49" s="6"/>
    </row>
    <row r="50" spans="1:2" ht="14.25">
      <c r="A50" s="8" t="s">
        <v>55</v>
      </c>
      <c r="B50" s="6"/>
    </row>
    <row r="51" spans="1:3" ht="14.25">
      <c r="A51" s="3" t="s">
        <v>28</v>
      </c>
      <c r="B51" s="4"/>
      <c r="C51" s="4"/>
    </row>
    <row r="52" spans="1:3" ht="14.25">
      <c r="A52" s="8" t="s">
        <v>29</v>
      </c>
      <c r="B52" s="6"/>
      <c r="C52" s="6"/>
    </row>
    <row r="53" spans="1:2" ht="14.25">
      <c r="A53" s="8" t="s">
        <v>30</v>
      </c>
      <c r="B53" s="6"/>
    </row>
    <row r="54" spans="1:2" ht="14.25">
      <c r="A54" s="8" t="s">
        <v>31</v>
      </c>
      <c r="B54" s="6"/>
    </row>
    <row r="55" spans="1:2" ht="14.25">
      <c r="A55" s="8" t="s">
        <v>32</v>
      </c>
      <c r="B55" s="6"/>
    </row>
    <row r="56" spans="1:2" ht="14.25">
      <c r="A56" s="8" t="s">
        <v>33</v>
      </c>
      <c r="B56" s="6"/>
    </row>
    <row r="57" spans="1:2" ht="14.25">
      <c r="A57" s="8" t="s">
        <v>56</v>
      </c>
      <c r="B57" s="6"/>
    </row>
    <row r="58" spans="1:2" ht="14.25">
      <c r="A58" s="8" t="s">
        <v>57</v>
      </c>
      <c r="B58" s="6"/>
    </row>
    <row r="59" spans="1:2" ht="14.25">
      <c r="A59" s="8" t="s">
        <v>34</v>
      </c>
      <c r="B59" s="6"/>
    </row>
    <row r="60" spans="1:2" ht="14.25">
      <c r="A60" s="8" t="s">
        <v>58</v>
      </c>
      <c r="B60" s="6"/>
    </row>
    <row r="61" spans="1:2" ht="14.25">
      <c r="A61" s="3" t="s">
        <v>59</v>
      </c>
      <c r="B61" s="4"/>
    </row>
    <row r="62" spans="1:2" ht="14.25">
      <c r="A62" s="8" t="s">
        <v>60</v>
      </c>
      <c r="B62" s="6"/>
    </row>
    <row r="63" spans="1:2" ht="14.25">
      <c r="A63" s="8" t="s">
        <v>61</v>
      </c>
      <c r="B63" s="6"/>
    </row>
    <row r="64" spans="1:2" ht="14.25">
      <c r="A64" s="8" t="s">
        <v>62</v>
      </c>
      <c r="B64" s="6"/>
    </row>
    <row r="65" spans="1:2" ht="14.25">
      <c r="A65" s="8" t="s">
        <v>63</v>
      </c>
      <c r="B65" s="6"/>
    </row>
    <row r="66" spans="1:2" ht="14.25">
      <c r="A66" s="3" t="s">
        <v>64</v>
      </c>
      <c r="B66" s="4"/>
    </row>
    <row r="67" spans="1:2" ht="14.25">
      <c r="A67" s="8" t="s">
        <v>65</v>
      </c>
      <c r="B67" s="6"/>
    </row>
    <row r="68" spans="1:2" ht="14.25">
      <c r="A68" s="8" t="s">
        <v>66</v>
      </c>
      <c r="B68" s="6"/>
    </row>
    <row r="69" spans="1:2" ht="14.25">
      <c r="A69" s="3" t="s">
        <v>67</v>
      </c>
      <c r="B69" s="4"/>
    </row>
    <row r="70" spans="1:2" ht="14.25">
      <c r="A70" s="8" t="s">
        <v>68</v>
      </c>
      <c r="B70" s="6"/>
    </row>
    <row r="71" spans="1:2" ht="14.25">
      <c r="A71" s="8" t="s">
        <v>69</v>
      </c>
      <c r="B71" s="6"/>
    </row>
    <row r="72" spans="1:2" ht="14.25">
      <c r="A72" s="8" t="s">
        <v>70</v>
      </c>
      <c r="B72" s="6"/>
    </row>
    <row r="73" spans="1:3" ht="14.25">
      <c r="A73" s="10" t="s">
        <v>35</v>
      </c>
      <c r="B73" s="7">
        <f>+B9+B15+B25+B35+B43+B51+B61+B66+B69</f>
        <v>100819791</v>
      </c>
      <c r="C73" s="7">
        <f>+C9+C15+C25+C35+C43+C51+C61+C66+C69</f>
        <v>0</v>
      </c>
    </row>
    <row r="74" spans="1:2" ht="14.25">
      <c r="A74" s="5"/>
      <c r="B74" s="6"/>
    </row>
    <row r="75" spans="1:2" ht="14.25">
      <c r="A75" s="1" t="s">
        <v>71</v>
      </c>
      <c r="B75" s="2"/>
    </row>
    <row r="76" spans="1:2" ht="14.25">
      <c r="A76" s="3" t="s">
        <v>72</v>
      </c>
      <c r="B76" s="4"/>
    </row>
    <row r="77" spans="1:2" ht="14.25">
      <c r="A77" s="8" t="s">
        <v>73</v>
      </c>
      <c r="B77" s="6"/>
    </row>
    <row r="78" spans="1:2" ht="14.25">
      <c r="A78" s="8" t="s">
        <v>74</v>
      </c>
      <c r="B78" s="6"/>
    </row>
    <row r="79" spans="1:2" ht="14.25">
      <c r="A79" s="3" t="s">
        <v>75</v>
      </c>
      <c r="B79" s="4"/>
    </row>
    <row r="80" spans="1:2" ht="14.25">
      <c r="A80" s="8" t="s">
        <v>76</v>
      </c>
      <c r="B80" s="6"/>
    </row>
    <row r="81" spans="1:2" ht="14.25">
      <c r="A81" s="8" t="s">
        <v>77</v>
      </c>
      <c r="B81" s="6"/>
    </row>
    <row r="82" spans="1:2" ht="14.25">
      <c r="A82" s="3" t="s">
        <v>78</v>
      </c>
      <c r="B82" s="4"/>
    </row>
    <row r="83" spans="1:2" ht="14.25">
      <c r="A83" s="8" t="s">
        <v>79</v>
      </c>
      <c r="B83" s="6"/>
    </row>
    <row r="84" spans="1:3" ht="14.25">
      <c r="A84" s="10" t="s">
        <v>80</v>
      </c>
      <c r="B84" s="7"/>
      <c r="C84" s="7"/>
    </row>
    <row r="86" spans="1:3" ht="15">
      <c r="A86" s="11" t="s">
        <v>81</v>
      </c>
      <c r="B86" s="12">
        <f>+B73-B84</f>
        <v>100819791</v>
      </c>
      <c r="C86" s="12">
        <f>+C73-C84</f>
        <v>0</v>
      </c>
    </row>
    <row r="87" ht="14.25">
      <c r="A87" t="s">
        <v>99</v>
      </c>
    </row>
  </sheetData>
  <sheetProtection/>
  <mergeCells count="5"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showGridLines="0" zoomScalePageLayoutView="0" workbookViewId="0" topLeftCell="A1">
      <selection activeCell="A93" sqref="A93"/>
    </sheetView>
  </sheetViews>
  <sheetFormatPr defaultColWidth="9.421875" defaultRowHeight="15"/>
  <cols>
    <col min="1" max="1" width="94.57421875" style="0" customWidth="1"/>
    <col min="2" max="2" width="16.00390625" style="0" bestFit="1" customWidth="1"/>
    <col min="3" max="3" width="15.00390625" style="0" customWidth="1"/>
    <col min="4" max="6" width="11.57421875" style="0" bestFit="1" customWidth="1"/>
  </cols>
  <sheetData>
    <row r="1" spans="1:5" ht="18.75">
      <c r="A1" s="66" t="s">
        <v>97</v>
      </c>
      <c r="B1" s="66"/>
      <c r="C1" s="66"/>
      <c r="E1" s="9" t="s">
        <v>39</v>
      </c>
    </row>
    <row r="2" spans="1:5" ht="18.75">
      <c r="A2" s="66" t="s">
        <v>98</v>
      </c>
      <c r="B2" s="66"/>
      <c r="C2" s="66"/>
      <c r="E2" s="15" t="s">
        <v>92</v>
      </c>
    </row>
    <row r="3" spans="1:5" ht="18.75">
      <c r="A3" s="66">
        <v>2018</v>
      </c>
      <c r="B3" s="66"/>
      <c r="C3" s="66"/>
      <c r="E3" s="15" t="s">
        <v>93</v>
      </c>
    </row>
    <row r="4" spans="1:5" ht="18.75">
      <c r="A4" s="68" t="s">
        <v>95</v>
      </c>
      <c r="B4" s="68"/>
      <c r="C4" s="68"/>
      <c r="E4" s="9" t="s">
        <v>89</v>
      </c>
    </row>
    <row r="5" spans="1:5" ht="15">
      <c r="A5" s="67" t="s">
        <v>36</v>
      </c>
      <c r="B5" s="67"/>
      <c r="C5" s="67"/>
      <c r="E5" s="15" t="s">
        <v>90</v>
      </c>
    </row>
    <row r="6" ht="14.25">
      <c r="E6" s="15" t="s">
        <v>91</v>
      </c>
    </row>
    <row r="7" spans="1:3" ht="30.75">
      <c r="A7" s="13" t="s">
        <v>0</v>
      </c>
      <c r="B7" s="14" t="s">
        <v>37</v>
      </c>
      <c r="C7" s="14" t="s">
        <v>38</v>
      </c>
    </row>
    <row r="8" spans="1:3" ht="14.25">
      <c r="A8" s="1" t="s">
        <v>1</v>
      </c>
      <c r="B8" s="16"/>
      <c r="C8" s="16"/>
    </row>
    <row r="9" spans="1:3" ht="14.25">
      <c r="A9" s="3" t="s">
        <v>2</v>
      </c>
      <c r="B9" s="20">
        <f>+B10+B11+B12+B13+B14</f>
        <v>0</v>
      </c>
      <c r="C9" s="4"/>
    </row>
    <row r="10" spans="1:5" ht="14.25">
      <c r="A10" s="8" t="s">
        <v>3</v>
      </c>
      <c r="B10" s="6">
        <v>0</v>
      </c>
      <c r="C10" s="6"/>
      <c r="E10" s="18"/>
    </row>
    <row r="11" spans="1:2" ht="14.25">
      <c r="A11" s="8" t="s">
        <v>4</v>
      </c>
      <c r="B11" s="6">
        <v>0</v>
      </c>
    </row>
    <row r="12" spans="1:2" ht="14.25">
      <c r="A12" s="8" t="s">
        <v>40</v>
      </c>
      <c r="B12" s="6">
        <v>0</v>
      </c>
    </row>
    <row r="13" spans="1:2" ht="14.25">
      <c r="A13" s="8" t="s">
        <v>5</v>
      </c>
      <c r="B13" s="6">
        <v>0</v>
      </c>
    </row>
    <row r="14" spans="1:2" ht="14.25">
      <c r="A14" s="8" t="s">
        <v>6</v>
      </c>
      <c r="B14" s="6">
        <v>0</v>
      </c>
    </row>
    <row r="15" spans="1:3" ht="14.25">
      <c r="A15" s="3" t="s">
        <v>7</v>
      </c>
      <c r="B15" s="20">
        <f>+B16+B17+B18+B19+B20+B21+B22+B23+B24</f>
        <v>8623982</v>
      </c>
      <c r="C15" s="4"/>
    </row>
    <row r="16" spans="1:2" ht="14.25">
      <c r="A16" s="8" t="s">
        <v>8</v>
      </c>
      <c r="B16" s="6">
        <v>0</v>
      </c>
    </row>
    <row r="17" spans="1:3" ht="14.25">
      <c r="A17" s="8" t="s">
        <v>9</v>
      </c>
      <c r="B17" s="6">
        <v>8623982</v>
      </c>
      <c r="C17" s="19"/>
    </row>
    <row r="18" spans="1:2" ht="14.25">
      <c r="A18" s="8" t="s">
        <v>10</v>
      </c>
      <c r="B18" s="6">
        <v>0</v>
      </c>
    </row>
    <row r="19" spans="1:2" ht="18" customHeight="1">
      <c r="A19" s="8" t="s">
        <v>11</v>
      </c>
      <c r="B19" s="6">
        <v>0</v>
      </c>
    </row>
    <row r="20" spans="1:2" ht="14.25">
      <c r="A20" s="8" t="s">
        <v>12</v>
      </c>
      <c r="B20" s="6">
        <v>0</v>
      </c>
    </row>
    <row r="21" spans="1:2" ht="14.25">
      <c r="A21" s="8" t="s">
        <v>13</v>
      </c>
      <c r="B21" s="6">
        <v>0</v>
      </c>
    </row>
    <row r="22" spans="1:2" ht="14.25">
      <c r="A22" s="8" t="s">
        <v>14</v>
      </c>
      <c r="B22" s="6">
        <v>0</v>
      </c>
    </row>
    <row r="23" spans="1:3" ht="14.25">
      <c r="A23" s="8" t="s">
        <v>15</v>
      </c>
      <c r="B23" s="6">
        <v>0</v>
      </c>
      <c r="C23" s="19"/>
    </row>
    <row r="24" spans="1:2" ht="14.25">
      <c r="A24" s="8" t="s">
        <v>41</v>
      </c>
      <c r="B24" s="6">
        <v>0</v>
      </c>
    </row>
    <row r="25" spans="1:3" ht="14.25">
      <c r="A25" s="3" t="s">
        <v>16</v>
      </c>
      <c r="B25" s="4">
        <f>+B26+B27+B28+B29+B30+B31+B32+B33+B34</f>
        <v>0</v>
      </c>
      <c r="C25" s="4"/>
    </row>
    <row r="26" spans="1:2" ht="14.25">
      <c r="A26" s="8" t="s">
        <v>17</v>
      </c>
      <c r="B26" s="6">
        <v>0</v>
      </c>
    </row>
    <row r="27" spans="1:2" ht="14.25">
      <c r="A27" s="8" t="s">
        <v>18</v>
      </c>
      <c r="B27" s="6">
        <v>0</v>
      </c>
    </row>
    <row r="28" spans="1:2" ht="14.25">
      <c r="A28" s="8" t="s">
        <v>19</v>
      </c>
      <c r="B28" s="6">
        <v>0</v>
      </c>
    </row>
    <row r="29" spans="1:3" ht="14.25">
      <c r="A29" s="8" t="s">
        <v>20</v>
      </c>
      <c r="B29" s="6">
        <v>0</v>
      </c>
      <c r="C29" s="6"/>
    </row>
    <row r="30" spans="1:2" ht="14.25">
      <c r="A30" s="8" t="s">
        <v>21</v>
      </c>
      <c r="B30" s="6">
        <v>0</v>
      </c>
    </row>
    <row r="31" spans="1:2" ht="14.25">
      <c r="A31" s="8" t="s">
        <v>22</v>
      </c>
      <c r="B31" s="6">
        <v>0</v>
      </c>
    </row>
    <row r="32" spans="1:2" ht="14.25">
      <c r="A32" s="8" t="s">
        <v>23</v>
      </c>
      <c r="B32" s="6">
        <v>0</v>
      </c>
    </row>
    <row r="33" spans="1:2" ht="14.25">
      <c r="A33" s="8" t="s">
        <v>42</v>
      </c>
      <c r="B33" s="6">
        <v>0</v>
      </c>
    </row>
    <row r="34" spans="1:2" ht="14.25">
      <c r="A34" s="8" t="s">
        <v>24</v>
      </c>
      <c r="B34" s="6">
        <v>0</v>
      </c>
    </row>
    <row r="35" spans="1:2" ht="14.25">
      <c r="A35" s="3" t="s">
        <v>25</v>
      </c>
      <c r="B35" s="4">
        <v>0</v>
      </c>
    </row>
    <row r="36" spans="1:2" ht="14.25">
      <c r="A36" s="8" t="s">
        <v>26</v>
      </c>
      <c r="B36" s="6">
        <v>0</v>
      </c>
    </row>
    <row r="37" spans="1:2" ht="14.25">
      <c r="A37" s="8" t="s">
        <v>43</v>
      </c>
      <c r="B37" s="6">
        <v>0</v>
      </c>
    </row>
    <row r="38" spans="1:2" ht="14.25">
      <c r="A38" s="8" t="s">
        <v>44</v>
      </c>
      <c r="B38" s="6">
        <v>0</v>
      </c>
    </row>
    <row r="39" spans="1:2" ht="14.25">
      <c r="A39" s="8" t="s">
        <v>45</v>
      </c>
      <c r="B39" s="6">
        <v>0</v>
      </c>
    </row>
    <row r="40" spans="1:2" ht="14.25">
      <c r="A40" s="8" t="s">
        <v>46</v>
      </c>
      <c r="B40" s="6">
        <v>0</v>
      </c>
    </row>
    <row r="41" spans="1:2" ht="14.25">
      <c r="A41" s="8" t="s">
        <v>27</v>
      </c>
      <c r="B41" s="6">
        <v>0</v>
      </c>
    </row>
    <row r="42" spans="1:2" ht="14.25">
      <c r="A42" s="8" t="s">
        <v>47</v>
      </c>
      <c r="B42" s="6">
        <v>0</v>
      </c>
    </row>
    <row r="43" spans="1:2" ht="14.25">
      <c r="A43" s="3" t="s">
        <v>48</v>
      </c>
      <c r="B43" s="4">
        <v>0</v>
      </c>
    </row>
    <row r="44" spans="1:2" ht="14.25">
      <c r="A44" s="8" t="s">
        <v>49</v>
      </c>
      <c r="B44" s="6">
        <v>0</v>
      </c>
    </row>
    <row r="45" spans="1:2" ht="14.25">
      <c r="A45" s="8" t="s">
        <v>50</v>
      </c>
      <c r="B45" s="6">
        <v>0</v>
      </c>
    </row>
    <row r="46" spans="1:2" ht="14.25">
      <c r="A46" s="8" t="s">
        <v>51</v>
      </c>
      <c r="B46" s="6">
        <v>0</v>
      </c>
    </row>
    <row r="47" spans="1:2" ht="14.25">
      <c r="A47" s="8" t="s">
        <v>52</v>
      </c>
      <c r="B47" s="6">
        <v>0</v>
      </c>
    </row>
    <row r="48" spans="1:2" ht="14.25">
      <c r="A48" s="8" t="s">
        <v>53</v>
      </c>
      <c r="B48" s="6">
        <v>0</v>
      </c>
    </row>
    <row r="49" spans="1:2" ht="14.25">
      <c r="A49" s="8" t="s">
        <v>54</v>
      </c>
      <c r="B49" s="6">
        <v>0</v>
      </c>
    </row>
    <row r="50" spans="1:2" ht="14.25">
      <c r="A50" s="8" t="s">
        <v>55</v>
      </c>
      <c r="B50" s="6">
        <v>0</v>
      </c>
    </row>
    <row r="51" spans="1:3" ht="14.25">
      <c r="A51" s="3" t="s">
        <v>28</v>
      </c>
      <c r="B51" s="4">
        <v>0</v>
      </c>
      <c r="C51" s="4"/>
    </row>
    <row r="52" spans="1:3" ht="14.25">
      <c r="A52" s="8" t="s">
        <v>29</v>
      </c>
      <c r="B52" s="6">
        <v>0</v>
      </c>
      <c r="C52" s="6"/>
    </row>
    <row r="53" spans="1:2" ht="14.25">
      <c r="A53" s="8" t="s">
        <v>30</v>
      </c>
      <c r="B53" s="6">
        <v>0</v>
      </c>
    </row>
    <row r="54" spans="1:2" ht="14.25">
      <c r="A54" s="8" t="s">
        <v>31</v>
      </c>
      <c r="B54" s="6">
        <v>0</v>
      </c>
    </row>
    <row r="55" spans="1:2" ht="14.25">
      <c r="A55" s="8" t="s">
        <v>32</v>
      </c>
      <c r="B55" s="6">
        <v>0</v>
      </c>
    </row>
    <row r="56" spans="1:2" ht="14.25">
      <c r="A56" s="8" t="s">
        <v>33</v>
      </c>
      <c r="B56" s="6">
        <v>0</v>
      </c>
    </row>
    <row r="57" spans="1:2" ht="14.25">
      <c r="A57" s="8" t="s">
        <v>56</v>
      </c>
      <c r="B57" s="6">
        <v>0</v>
      </c>
    </row>
    <row r="58" spans="1:2" ht="14.25">
      <c r="A58" s="8" t="s">
        <v>57</v>
      </c>
      <c r="B58" s="6">
        <v>0</v>
      </c>
    </row>
    <row r="59" spans="1:2" ht="14.25">
      <c r="A59" s="8" t="s">
        <v>34</v>
      </c>
      <c r="B59" s="6">
        <v>0</v>
      </c>
    </row>
    <row r="60" spans="1:2" ht="14.25">
      <c r="A60" s="8" t="s">
        <v>58</v>
      </c>
      <c r="B60" s="6">
        <v>0</v>
      </c>
    </row>
    <row r="61" spans="1:2" ht="14.25">
      <c r="A61" s="3" t="s">
        <v>59</v>
      </c>
      <c r="B61" s="4">
        <v>0</v>
      </c>
    </row>
    <row r="62" spans="1:2" ht="14.25">
      <c r="A62" s="8" t="s">
        <v>60</v>
      </c>
      <c r="B62" s="6">
        <v>0</v>
      </c>
    </row>
    <row r="63" spans="1:2" ht="14.25">
      <c r="A63" s="8" t="s">
        <v>61</v>
      </c>
      <c r="B63" s="6">
        <v>0</v>
      </c>
    </row>
    <row r="64" spans="1:2" ht="14.25">
      <c r="A64" s="8" t="s">
        <v>62</v>
      </c>
      <c r="B64" s="6">
        <v>0</v>
      </c>
    </row>
    <row r="65" spans="1:2" ht="14.25">
      <c r="A65" s="8" t="s">
        <v>63</v>
      </c>
      <c r="B65" s="6">
        <v>0</v>
      </c>
    </row>
    <row r="66" spans="1:2" ht="14.25">
      <c r="A66" s="3" t="s">
        <v>64</v>
      </c>
      <c r="B66" s="4">
        <v>0</v>
      </c>
    </row>
    <row r="67" spans="1:2" ht="14.25">
      <c r="A67" s="8" t="s">
        <v>65</v>
      </c>
      <c r="B67" s="6">
        <v>0</v>
      </c>
    </row>
    <row r="68" spans="1:2" ht="14.25">
      <c r="A68" s="8" t="s">
        <v>66</v>
      </c>
      <c r="B68" s="6">
        <v>0</v>
      </c>
    </row>
    <row r="69" spans="1:2" ht="14.25">
      <c r="A69" s="3" t="s">
        <v>67</v>
      </c>
      <c r="B69" s="4">
        <v>0</v>
      </c>
    </row>
    <row r="70" spans="1:2" ht="14.25">
      <c r="A70" s="8" t="s">
        <v>68</v>
      </c>
      <c r="B70" s="6">
        <v>0</v>
      </c>
    </row>
    <row r="71" spans="1:2" ht="14.25">
      <c r="A71" s="8" t="s">
        <v>69</v>
      </c>
      <c r="B71" s="6">
        <v>0</v>
      </c>
    </row>
    <row r="72" spans="1:2" ht="14.25">
      <c r="A72" s="8" t="s">
        <v>70</v>
      </c>
      <c r="B72" s="6">
        <v>0</v>
      </c>
    </row>
    <row r="73" spans="1:3" ht="14.25">
      <c r="A73" s="10" t="s">
        <v>35</v>
      </c>
      <c r="B73" s="7">
        <f>+B9+B15+B25+B35+B43+B51+B61+B66+B69</f>
        <v>8623982</v>
      </c>
      <c r="C73" s="7">
        <f>+C9+C15+C25+C35+C43+C51+C61+C66+C69</f>
        <v>0</v>
      </c>
    </row>
    <row r="74" spans="1:2" ht="14.25">
      <c r="A74" s="5"/>
      <c r="B74" s="6"/>
    </row>
    <row r="75" spans="1:2" ht="14.25">
      <c r="A75" s="1" t="s">
        <v>71</v>
      </c>
      <c r="B75" s="2"/>
    </row>
    <row r="76" spans="1:2" ht="14.25">
      <c r="A76" s="3" t="s">
        <v>72</v>
      </c>
      <c r="B76" s="4"/>
    </row>
    <row r="77" spans="1:2" ht="14.25">
      <c r="A77" s="8" t="s">
        <v>73</v>
      </c>
      <c r="B77" s="6"/>
    </row>
    <row r="78" spans="1:2" ht="14.25">
      <c r="A78" s="8" t="s">
        <v>74</v>
      </c>
      <c r="B78" s="6"/>
    </row>
    <row r="79" spans="1:2" ht="14.25">
      <c r="A79" s="3" t="s">
        <v>75</v>
      </c>
      <c r="B79" s="4"/>
    </row>
    <row r="80" spans="1:2" ht="14.25">
      <c r="A80" s="8" t="s">
        <v>76</v>
      </c>
      <c r="B80" s="6"/>
    </row>
    <row r="81" spans="1:2" ht="14.25">
      <c r="A81" s="8" t="s">
        <v>77</v>
      </c>
      <c r="B81" s="6"/>
    </row>
    <row r="82" spans="1:2" ht="14.25">
      <c r="A82" s="3" t="s">
        <v>78</v>
      </c>
      <c r="B82" s="4"/>
    </row>
    <row r="83" spans="1:2" ht="14.25">
      <c r="A83" s="8" t="s">
        <v>79</v>
      </c>
      <c r="B83" s="6"/>
    </row>
    <row r="84" spans="1:3" ht="14.25">
      <c r="A84" s="10" t="s">
        <v>80</v>
      </c>
      <c r="B84" s="7"/>
      <c r="C84" s="7"/>
    </row>
    <row r="86" spans="1:3" ht="15">
      <c r="A86" s="11" t="s">
        <v>81</v>
      </c>
      <c r="B86" s="12">
        <f>+B73-B84</f>
        <v>8623982</v>
      </c>
      <c r="C86" s="12">
        <f>+C73-C84</f>
        <v>0</v>
      </c>
    </row>
    <row r="87" ht="14.25">
      <c r="A87" t="s">
        <v>99</v>
      </c>
    </row>
  </sheetData>
  <sheetProtection/>
  <mergeCells count="5"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95"/>
  <sheetViews>
    <sheetView tabSelected="1" zoomScale="130" zoomScaleNormal="130" zoomScalePageLayoutView="0" workbookViewId="0" topLeftCell="A58">
      <pane xSplit="1" topLeftCell="B1" activePane="topRight" state="frozen"/>
      <selection pane="topLeft" activeCell="A1" sqref="A1"/>
      <selection pane="topRight" activeCell="J68" sqref="J68"/>
    </sheetView>
  </sheetViews>
  <sheetFormatPr defaultColWidth="9.140625" defaultRowHeight="18" customHeight="1"/>
  <cols>
    <col min="1" max="1" width="2.421875" style="0" customWidth="1"/>
    <col min="2" max="2" width="2.00390625" style="0" customWidth="1"/>
    <col min="3" max="3" width="48.140625" style="0" bestFit="1" customWidth="1"/>
    <col min="4" max="4" width="13.57421875" style="0" customWidth="1"/>
    <col min="5" max="5" width="11.57421875" style="0" customWidth="1"/>
    <col min="6" max="6" width="13.8515625" style="0" customWidth="1"/>
    <col min="7" max="7" width="12.421875" style="0" customWidth="1"/>
    <col min="8" max="8" width="13.8515625" style="47" customWidth="1"/>
    <col min="9" max="9" width="11.8515625" style="36" customWidth="1"/>
    <col min="10" max="10" width="13.421875" style="42" customWidth="1"/>
    <col min="11" max="11" width="14.00390625" style="0" customWidth="1"/>
    <col min="12" max="12" width="15.00390625" style="0" customWidth="1"/>
    <col min="13" max="13" width="14.00390625" style="0" customWidth="1"/>
    <col min="14" max="14" width="11.57421875" style="0" customWidth="1"/>
    <col min="15" max="15" width="11.57421875" style="42" customWidth="1"/>
    <col min="16" max="16" width="12.57421875" style="0" bestFit="1" customWidth="1"/>
    <col min="17" max="17" width="2.00390625" style="0" customWidth="1"/>
    <col min="18" max="18" width="12.140625" style="0" bestFit="1" customWidth="1"/>
  </cols>
  <sheetData>
    <row r="2" spans="3:16" ht="15.75" customHeight="1">
      <c r="C2" s="72" t="s">
        <v>101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3:16" ht="15.75" customHeight="1">
      <c r="C3" s="72" t="s">
        <v>100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3:16" ht="15" customHeight="1">
      <c r="C4" s="72" t="s">
        <v>149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3:16" ht="16.5" customHeight="1">
      <c r="C5" s="73" t="s">
        <v>94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3:16" ht="11.25" customHeight="1">
      <c r="C6" s="74" t="s">
        <v>36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3:16" ht="6.75" customHeight="1"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3:16" ht="18" customHeight="1">
      <c r="C8" s="22" t="s">
        <v>0</v>
      </c>
      <c r="D8" s="23" t="s">
        <v>96</v>
      </c>
      <c r="E8" s="23" t="s">
        <v>82</v>
      </c>
      <c r="F8" s="23" t="s">
        <v>83</v>
      </c>
      <c r="G8" s="23" t="s">
        <v>84</v>
      </c>
      <c r="H8" s="37" t="s">
        <v>85</v>
      </c>
      <c r="I8" s="37" t="s">
        <v>86</v>
      </c>
      <c r="J8" s="23" t="s">
        <v>87</v>
      </c>
      <c r="K8" s="23" t="s">
        <v>88</v>
      </c>
      <c r="L8" s="23" t="s">
        <v>104</v>
      </c>
      <c r="M8" s="23" t="s">
        <v>107</v>
      </c>
      <c r="N8" s="23" t="s">
        <v>109</v>
      </c>
      <c r="O8" s="23" t="s">
        <v>110</v>
      </c>
      <c r="P8" s="23" t="s">
        <v>111</v>
      </c>
    </row>
    <row r="9" spans="3:16" ht="18" customHeight="1">
      <c r="C9" s="24" t="s">
        <v>121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3:16" ht="23.25" customHeight="1">
      <c r="C10" s="25" t="s">
        <v>2</v>
      </c>
      <c r="D10" s="33">
        <f>SUM(E10:P10)</f>
        <v>124450704.46000001</v>
      </c>
      <c r="E10" s="29">
        <f>+E11+E12+E13</f>
        <v>9101568.719999999</v>
      </c>
      <c r="F10" s="29">
        <f>+F11+F12+F13</f>
        <v>9101568.719999999</v>
      </c>
      <c r="G10" s="29">
        <f aca="true" t="shared" si="0" ref="G10:L10">+G11+G12+G13</f>
        <v>9101568.719999999</v>
      </c>
      <c r="H10" s="38">
        <f>+H11+H12+H13</f>
        <v>9072675.98</v>
      </c>
      <c r="I10" s="38">
        <f t="shared" si="0"/>
        <v>16501567.49</v>
      </c>
      <c r="J10" s="38">
        <f>+J11+J12+J13</f>
        <v>9152929.65</v>
      </c>
      <c r="K10" s="29">
        <f>+K11+K12+K13</f>
        <v>9588542.17</v>
      </c>
      <c r="L10" s="29">
        <f t="shared" si="0"/>
        <v>9086510.78</v>
      </c>
      <c r="M10" s="29">
        <f>+M11+M12+M13</f>
        <v>9707263.350000001</v>
      </c>
      <c r="N10" s="29">
        <f>+N11+N12+N13</f>
        <v>9105533.629999999</v>
      </c>
      <c r="O10" s="29">
        <f>+O11+O12+O13</f>
        <v>24930975.25</v>
      </c>
      <c r="P10" s="29">
        <f>+P11+P12+P13</f>
        <v>0</v>
      </c>
    </row>
    <row r="11" spans="3:16" ht="18" customHeight="1">
      <c r="C11" s="26" t="s">
        <v>3</v>
      </c>
      <c r="D11" s="27">
        <f>SUM(E11:P11)</f>
        <v>95290543.54000002</v>
      </c>
      <c r="E11" s="27">
        <v>7835766.09</v>
      </c>
      <c r="F11" s="27">
        <v>7835766.09</v>
      </c>
      <c r="G11" s="27">
        <v>7835766.09</v>
      </c>
      <c r="H11" s="34">
        <v>7800766.09</v>
      </c>
      <c r="I11" s="34">
        <v>7870766.09</v>
      </c>
      <c r="J11" s="34">
        <v>7830766.09</v>
      </c>
      <c r="K11" s="27">
        <v>8324220.17</v>
      </c>
      <c r="L11" s="27">
        <v>7812766.09</v>
      </c>
      <c r="M11" s="27">
        <v>8430995.81</v>
      </c>
      <c r="N11" s="27">
        <v>7829266.09</v>
      </c>
      <c r="O11" s="27">
        <v>15883698.84</v>
      </c>
      <c r="P11" s="27">
        <v>0</v>
      </c>
    </row>
    <row r="12" spans="3:16" ht="18" customHeight="1">
      <c r="C12" s="26" t="s">
        <v>4</v>
      </c>
      <c r="D12" s="27">
        <f>SUM(E12:P12)</f>
        <v>16171621.27</v>
      </c>
      <c r="E12" s="27">
        <v>94000</v>
      </c>
      <c r="F12" s="27">
        <v>94000</v>
      </c>
      <c r="G12" s="27">
        <v>94000</v>
      </c>
      <c r="H12" s="34">
        <v>94000</v>
      </c>
      <c r="I12" s="34">
        <v>7442188.51</v>
      </c>
      <c r="J12" s="34">
        <v>139666.67</v>
      </c>
      <c r="K12" s="27">
        <v>94000</v>
      </c>
      <c r="L12" s="27">
        <v>94000</v>
      </c>
      <c r="M12" s="27">
        <v>94000</v>
      </c>
      <c r="N12" s="27">
        <v>94000</v>
      </c>
      <c r="O12" s="27">
        <v>7837766.09</v>
      </c>
      <c r="P12" s="27">
        <v>0</v>
      </c>
    </row>
    <row r="13" spans="3:16" ht="14.25">
      <c r="C13" s="26" t="s">
        <v>6</v>
      </c>
      <c r="D13" s="27">
        <f>SUM(E13:P13)</f>
        <v>12988539.649999999</v>
      </c>
      <c r="E13" s="27">
        <v>1171802.63</v>
      </c>
      <c r="F13" s="27">
        <v>1171802.63</v>
      </c>
      <c r="G13" s="27">
        <v>1171802.63</v>
      </c>
      <c r="H13" s="34">
        <v>1177909.89</v>
      </c>
      <c r="I13" s="34">
        <v>1188612.89</v>
      </c>
      <c r="J13" s="34">
        <v>1182496.89</v>
      </c>
      <c r="K13" s="27">
        <v>1170322</v>
      </c>
      <c r="L13" s="27">
        <v>1179744.69</v>
      </c>
      <c r="M13" s="27">
        <v>1182267.54</v>
      </c>
      <c r="N13" s="27">
        <v>1182267.54</v>
      </c>
      <c r="O13" s="27">
        <v>1209510.32</v>
      </c>
      <c r="P13" s="27">
        <v>0</v>
      </c>
    </row>
    <row r="14" spans="3:18" ht="20.25" customHeight="1">
      <c r="C14" s="25" t="s">
        <v>7</v>
      </c>
      <c r="D14" s="29">
        <f>+SUM(E14:P14)</f>
        <v>31198063.549999997</v>
      </c>
      <c r="E14" s="29">
        <f>+E15+E16+E18+E21+E22+E17+E19+E23</f>
        <v>101886.01</v>
      </c>
      <c r="F14" s="29">
        <f>+F15+F16+F18+F21+F22+F17+F19+F23</f>
        <v>486752.34</v>
      </c>
      <c r="G14" s="29">
        <f>+G15+G16+G18+G21+G22+G17+G19+G23+G20</f>
        <v>1239880.92</v>
      </c>
      <c r="H14" s="29">
        <f>+H15+H16+H18+H21+H22+H17+H19+H23+H20</f>
        <v>2886854.71</v>
      </c>
      <c r="I14" s="29">
        <f aca="true" t="shared" si="1" ref="I14:O14">+I15+I16+I18+I21+I22+I17+I19+I23+I20</f>
        <v>2219499.34</v>
      </c>
      <c r="J14" s="29">
        <f t="shared" si="1"/>
        <v>546011.71</v>
      </c>
      <c r="K14" s="29">
        <f t="shared" si="1"/>
        <v>2274549.1900000004</v>
      </c>
      <c r="L14" s="29">
        <f t="shared" si="1"/>
        <v>684763.12</v>
      </c>
      <c r="M14" s="29">
        <f>+M15+M16+M18+M21+M22+M17+M19+M23+M20</f>
        <v>2797134.9899999998</v>
      </c>
      <c r="N14" s="29">
        <f t="shared" si="1"/>
        <v>3891933.53</v>
      </c>
      <c r="O14" s="29">
        <f t="shared" si="1"/>
        <v>14068797.69</v>
      </c>
      <c r="P14" s="29">
        <f>+P15+P16+P18+P21+P22+P17+P19+P23+P20</f>
        <v>0</v>
      </c>
      <c r="Q14" s="35"/>
      <c r="R14" s="35"/>
    </row>
    <row r="15" spans="3:18" ht="20.25" customHeight="1">
      <c r="C15" s="26" t="s">
        <v>8</v>
      </c>
      <c r="D15" s="27">
        <f aca="true" t="shared" si="2" ref="D15:D28">+SUM(E15:P15)</f>
        <v>4994341.499999999</v>
      </c>
      <c r="E15" s="27">
        <v>101886.01</v>
      </c>
      <c r="F15" s="27">
        <v>456752.34</v>
      </c>
      <c r="G15" s="27">
        <v>603193.91</v>
      </c>
      <c r="H15" s="34">
        <v>104514</v>
      </c>
      <c r="I15" s="34">
        <v>805479.45</v>
      </c>
      <c r="J15" s="34">
        <v>262362.3</v>
      </c>
      <c r="K15" s="27">
        <v>250089.5</v>
      </c>
      <c r="L15" s="27">
        <v>330019.21</v>
      </c>
      <c r="M15" s="27">
        <v>981483.34</v>
      </c>
      <c r="N15" s="27">
        <v>488398.22</v>
      </c>
      <c r="O15" s="27">
        <v>610163.22</v>
      </c>
      <c r="P15" s="27">
        <v>0</v>
      </c>
      <c r="Q15" s="35"/>
      <c r="R15" s="35"/>
    </row>
    <row r="16" spans="3:18" ht="20.25" customHeight="1">
      <c r="C16" s="26" t="s">
        <v>105</v>
      </c>
      <c r="D16" s="27">
        <f t="shared" si="2"/>
        <v>283200</v>
      </c>
      <c r="E16" s="27">
        <v>0</v>
      </c>
      <c r="F16" s="27">
        <v>0</v>
      </c>
      <c r="G16" s="27">
        <v>0</v>
      </c>
      <c r="H16" s="34">
        <v>0</v>
      </c>
      <c r="I16" s="34">
        <v>0</v>
      </c>
      <c r="J16" s="34">
        <v>0</v>
      </c>
      <c r="K16" s="27">
        <v>283200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35"/>
      <c r="R16" s="35"/>
    </row>
    <row r="17" spans="3:18" ht="20.25" customHeight="1">
      <c r="C17" s="26" t="s">
        <v>114</v>
      </c>
      <c r="D17" s="27">
        <f>+SUM(E17:P17)</f>
        <v>40126.8</v>
      </c>
      <c r="E17" s="27">
        <v>0</v>
      </c>
      <c r="F17" s="27">
        <v>0</v>
      </c>
      <c r="G17" s="27">
        <v>0</v>
      </c>
      <c r="H17" s="34">
        <v>0</v>
      </c>
      <c r="I17" s="34">
        <v>0</v>
      </c>
      <c r="J17" s="34">
        <v>40126.8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35"/>
      <c r="R17" s="35"/>
    </row>
    <row r="18" spans="3:18" ht="20.25" customHeight="1">
      <c r="C18" s="26" t="s">
        <v>11</v>
      </c>
      <c r="D18" s="27">
        <f t="shared" si="2"/>
        <v>586541.47</v>
      </c>
      <c r="E18" s="27">
        <v>0</v>
      </c>
      <c r="F18" s="27">
        <v>0</v>
      </c>
      <c r="G18" s="27">
        <v>0</v>
      </c>
      <c r="H18" s="34">
        <v>0</v>
      </c>
      <c r="I18" s="34">
        <v>0</v>
      </c>
      <c r="J18" s="34">
        <v>0</v>
      </c>
      <c r="K18" s="27">
        <v>0</v>
      </c>
      <c r="L18" s="27">
        <v>0</v>
      </c>
      <c r="M18" s="27">
        <v>0</v>
      </c>
      <c r="N18" s="27">
        <v>0</v>
      </c>
      <c r="O18" s="27">
        <v>586541.47</v>
      </c>
      <c r="P18" s="27">
        <v>0</v>
      </c>
      <c r="Q18" s="35"/>
      <c r="R18" s="35"/>
    </row>
    <row r="19" spans="3:18" ht="20.25" customHeight="1">
      <c r="C19" s="26" t="s">
        <v>12</v>
      </c>
      <c r="D19" s="27">
        <f t="shared" si="2"/>
        <v>896457.6100000001</v>
      </c>
      <c r="E19" s="27">
        <v>0</v>
      </c>
      <c r="F19" s="27">
        <v>0</v>
      </c>
      <c r="G19" s="27">
        <v>0</v>
      </c>
      <c r="H19" s="34">
        <v>0</v>
      </c>
      <c r="I19" s="34">
        <v>0</v>
      </c>
      <c r="J19" s="34">
        <v>149532.55</v>
      </c>
      <c r="K19" s="27">
        <v>29000</v>
      </c>
      <c r="L19" s="27">
        <v>0</v>
      </c>
      <c r="M19" s="27">
        <v>0</v>
      </c>
      <c r="N19" s="27">
        <v>32000</v>
      </c>
      <c r="O19" s="27">
        <v>685925.06</v>
      </c>
      <c r="P19" s="27">
        <v>0</v>
      </c>
      <c r="Q19" s="35"/>
      <c r="R19" s="35"/>
    </row>
    <row r="20" spans="3:18" ht="20.25" customHeight="1">
      <c r="C20" s="26" t="s">
        <v>13</v>
      </c>
      <c r="D20" s="27">
        <f>+SUM(E20:P20)</f>
        <v>1156407.39</v>
      </c>
      <c r="E20" s="27">
        <v>0</v>
      </c>
      <c r="F20" s="27">
        <v>0</v>
      </c>
      <c r="G20" s="27">
        <v>0</v>
      </c>
      <c r="H20" s="34">
        <v>0</v>
      </c>
      <c r="I20" s="34">
        <v>1124584.48</v>
      </c>
      <c r="J20" s="34">
        <v>0</v>
      </c>
      <c r="K20" s="27">
        <v>0</v>
      </c>
      <c r="L20" s="27">
        <v>31822.91</v>
      </c>
      <c r="M20" s="27">
        <v>0</v>
      </c>
      <c r="N20" s="27">
        <v>0</v>
      </c>
      <c r="O20" s="27">
        <v>0</v>
      </c>
      <c r="P20" s="27">
        <v>0</v>
      </c>
      <c r="Q20" s="35"/>
      <c r="R20" s="35"/>
    </row>
    <row r="21" spans="3:18" ht="20.25" customHeight="1">
      <c r="C21" s="26" t="s">
        <v>106</v>
      </c>
      <c r="D21" s="27">
        <f t="shared" si="2"/>
        <v>1545283.03</v>
      </c>
      <c r="E21" s="27">
        <v>0</v>
      </c>
      <c r="F21" s="27">
        <v>30000</v>
      </c>
      <c r="G21" s="27">
        <v>205806</v>
      </c>
      <c r="H21" s="34">
        <v>15000</v>
      </c>
      <c r="I21" s="34">
        <v>243415.41</v>
      </c>
      <c r="J21" s="34">
        <v>15000</v>
      </c>
      <c r="K21" s="27">
        <v>0</v>
      </c>
      <c r="L21" s="27">
        <v>184861</v>
      </c>
      <c r="M21" s="27">
        <v>175671</v>
      </c>
      <c r="N21" s="27">
        <v>382285.62</v>
      </c>
      <c r="O21" s="27">
        <v>293244</v>
      </c>
      <c r="P21" s="27">
        <v>0</v>
      </c>
      <c r="Q21" s="35"/>
      <c r="R21" s="35"/>
    </row>
    <row r="22" spans="3:18" ht="20.25" customHeight="1">
      <c r="C22" s="26" t="s">
        <v>15</v>
      </c>
      <c r="D22" s="27">
        <f t="shared" si="2"/>
        <v>21224159.93</v>
      </c>
      <c r="E22" s="27">
        <v>0</v>
      </c>
      <c r="F22" s="27">
        <v>0</v>
      </c>
      <c r="G22" s="27">
        <v>381793.01</v>
      </c>
      <c r="H22" s="34">
        <v>2767340.71</v>
      </c>
      <c r="I22" s="34">
        <v>0</v>
      </c>
      <c r="J22" s="34">
        <v>42999.94</v>
      </c>
      <c r="K22" s="27">
        <v>1609493.49</v>
      </c>
      <c r="L22" s="27">
        <v>0</v>
      </c>
      <c r="M22" s="27">
        <v>1622280.65</v>
      </c>
      <c r="N22" s="27">
        <v>2977302.19</v>
      </c>
      <c r="O22" s="27">
        <v>11822949.94</v>
      </c>
      <c r="P22" s="27">
        <v>0</v>
      </c>
      <c r="Q22" s="35"/>
      <c r="R22" s="35"/>
    </row>
    <row r="23" spans="3:18" ht="20.25" customHeight="1">
      <c r="C23" s="26" t="s">
        <v>122</v>
      </c>
      <c r="D23" s="27">
        <f t="shared" si="2"/>
        <v>471545.82</v>
      </c>
      <c r="E23" s="27">
        <v>0</v>
      </c>
      <c r="F23" s="27">
        <v>0</v>
      </c>
      <c r="G23" s="27">
        <v>49088</v>
      </c>
      <c r="H23" s="34">
        <v>0</v>
      </c>
      <c r="I23" s="34">
        <v>46020</v>
      </c>
      <c r="J23" s="34">
        <v>35990.12</v>
      </c>
      <c r="K23" s="27">
        <v>102766.2</v>
      </c>
      <c r="L23" s="27">
        <v>138060</v>
      </c>
      <c r="M23" s="27">
        <v>17700</v>
      </c>
      <c r="N23" s="27">
        <v>11947.5</v>
      </c>
      <c r="O23" s="27">
        <v>69974</v>
      </c>
      <c r="P23" s="27">
        <v>0</v>
      </c>
      <c r="Q23" s="35"/>
      <c r="R23" s="35"/>
    </row>
    <row r="24" spans="3:16" ht="18" customHeight="1">
      <c r="C24" s="25" t="s">
        <v>16</v>
      </c>
      <c r="D24" s="33">
        <f>SUM(E24:P24)</f>
        <v>7938515.620000001</v>
      </c>
      <c r="E24" s="29">
        <f>+E28+E29+E30+E31+E32+E25+E26</f>
        <v>0</v>
      </c>
      <c r="F24" s="29">
        <f>+F28+F29+F30+F31+F32+F25+F26</f>
        <v>1000000</v>
      </c>
      <c r="G24" s="29">
        <f>+G28+G29+G30+G31+G32+G25+G26+G27</f>
        <v>433440.02</v>
      </c>
      <c r="H24" s="29">
        <f>+H28+H29+H30+H31+H32+H25+H26+H27</f>
        <v>54219.740000000005</v>
      </c>
      <c r="I24" s="29">
        <f>+I28+I29+I30+I31+I32+I25+I26+I27</f>
        <v>253304.08</v>
      </c>
      <c r="J24" s="29">
        <f>+J28+J29+J30+J31+J32+J25+J26+J27</f>
        <v>219245.65999999997</v>
      </c>
      <c r="K24" s="29">
        <f>+K28+K29+K30+K31+K32+K25+K26</f>
        <v>2231815.61</v>
      </c>
      <c r="L24" s="29">
        <f>+L28+L29+L30+L31+L32+L25+L26+L27</f>
        <v>287025.8</v>
      </c>
      <c r="M24" s="29">
        <f>+M28+M29+M30+M31+M32+M25+M26+M27</f>
        <v>2966334.0500000003</v>
      </c>
      <c r="N24" s="29">
        <f>+N28+N29+N30+N31+N32+N25+N26+N27</f>
        <v>437350.66</v>
      </c>
      <c r="O24" s="29">
        <f>+O28+O29+O30+O31+O32+O25+O26+O27</f>
        <v>55780</v>
      </c>
      <c r="P24" s="29">
        <f>+P28+P29+P30+P31+P32+P25+P26+P27</f>
        <v>0</v>
      </c>
    </row>
    <row r="25" spans="3:16" ht="18" customHeight="1">
      <c r="C25" s="26" t="s">
        <v>17</v>
      </c>
      <c r="D25" s="27">
        <f t="shared" si="2"/>
        <v>202547.9</v>
      </c>
      <c r="E25" s="27">
        <v>0</v>
      </c>
      <c r="F25" s="27">
        <v>0</v>
      </c>
      <c r="G25" s="27">
        <v>25740.4</v>
      </c>
      <c r="H25" s="34">
        <v>15000</v>
      </c>
      <c r="I25" s="34">
        <v>58667.5</v>
      </c>
      <c r="J25" s="34">
        <v>0</v>
      </c>
      <c r="K25" s="27">
        <v>0</v>
      </c>
      <c r="L25" s="27">
        <v>87480</v>
      </c>
      <c r="M25" s="27">
        <v>0</v>
      </c>
      <c r="N25" s="27">
        <v>0</v>
      </c>
      <c r="O25" s="27">
        <v>15660</v>
      </c>
      <c r="P25" s="27">
        <v>0</v>
      </c>
    </row>
    <row r="26" spans="3:16" ht="18" customHeight="1">
      <c r="C26" s="26" t="s">
        <v>18</v>
      </c>
      <c r="D26" s="27">
        <f t="shared" si="2"/>
        <v>170504.81</v>
      </c>
      <c r="E26" s="27">
        <v>0</v>
      </c>
      <c r="F26" s="27">
        <v>0</v>
      </c>
      <c r="G26" s="27">
        <v>0</v>
      </c>
      <c r="H26" s="34">
        <v>0</v>
      </c>
      <c r="I26" s="34">
        <v>0</v>
      </c>
      <c r="J26" s="34">
        <v>0</v>
      </c>
      <c r="K26" s="27">
        <v>0</v>
      </c>
      <c r="L26" s="27">
        <v>0</v>
      </c>
      <c r="M26" s="27">
        <v>99999.81</v>
      </c>
      <c r="N26" s="27">
        <v>70505</v>
      </c>
      <c r="O26" s="27">
        <v>0</v>
      </c>
      <c r="P26" s="27">
        <v>0</v>
      </c>
    </row>
    <row r="27" spans="3:16" ht="18" customHeight="1">
      <c r="C27" s="26" t="s">
        <v>125</v>
      </c>
      <c r="D27" s="27">
        <f t="shared" si="2"/>
        <v>338656.5</v>
      </c>
      <c r="E27" s="27">
        <v>0</v>
      </c>
      <c r="F27" s="27">
        <v>0</v>
      </c>
      <c r="G27" s="27">
        <v>82777</v>
      </c>
      <c r="H27" s="34">
        <v>20650</v>
      </c>
      <c r="I27" s="34">
        <v>47550.5</v>
      </c>
      <c r="J27" s="34">
        <v>0</v>
      </c>
      <c r="K27" s="27">
        <v>0</v>
      </c>
      <c r="L27" s="27">
        <v>0</v>
      </c>
      <c r="M27" s="27">
        <v>60534</v>
      </c>
      <c r="N27" s="27">
        <v>87025</v>
      </c>
      <c r="O27" s="27">
        <v>40120</v>
      </c>
      <c r="P27" s="27">
        <v>0</v>
      </c>
    </row>
    <row r="28" spans="3:16" ht="21" customHeight="1">
      <c r="C28" s="26" t="s">
        <v>20</v>
      </c>
      <c r="D28" s="27">
        <f t="shared" si="2"/>
        <v>417661.33999999997</v>
      </c>
      <c r="E28" s="28">
        <v>0</v>
      </c>
      <c r="F28" s="28">
        <v>0</v>
      </c>
      <c r="G28" s="28">
        <v>0</v>
      </c>
      <c r="H28" s="39">
        <v>18569.74</v>
      </c>
      <c r="I28" s="39">
        <v>0</v>
      </c>
      <c r="J28" s="34">
        <v>199545.8</v>
      </c>
      <c r="K28" s="28">
        <v>0</v>
      </c>
      <c r="L28" s="28">
        <v>199545.8</v>
      </c>
      <c r="M28" s="27">
        <v>0</v>
      </c>
      <c r="N28" s="28">
        <v>0</v>
      </c>
      <c r="O28" s="28">
        <v>0</v>
      </c>
      <c r="P28" s="28">
        <v>0</v>
      </c>
    </row>
    <row r="29" spans="3:16" ht="21" customHeight="1">
      <c r="C29" s="26" t="s">
        <v>108</v>
      </c>
      <c r="D29" s="27">
        <f>SUM(E29:P29)</f>
        <v>233200</v>
      </c>
      <c r="E29" s="28">
        <v>0</v>
      </c>
      <c r="F29" s="28">
        <v>0</v>
      </c>
      <c r="G29" s="28">
        <v>181200</v>
      </c>
      <c r="H29" s="39">
        <v>0</v>
      </c>
      <c r="I29" s="39">
        <v>0</v>
      </c>
      <c r="J29" s="34">
        <v>0</v>
      </c>
      <c r="K29" s="28">
        <v>52000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</row>
    <row r="30" spans="3:16" ht="21" customHeight="1">
      <c r="C30" s="26" t="s">
        <v>123</v>
      </c>
      <c r="D30" s="27">
        <f>SUM(E30:P30)</f>
        <v>0</v>
      </c>
      <c r="E30" s="28">
        <v>0</v>
      </c>
      <c r="F30" s="28">
        <v>0</v>
      </c>
      <c r="G30" s="28">
        <v>0</v>
      </c>
      <c r="H30" s="39">
        <v>0</v>
      </c>
      <c r="I30" s="39">
        <v>0</v>
      </c>
      <c r="J30" s="34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</row>
    <row r="31" spans="3:16" ht="21" customHeight="1">
      <c r="C31" s="26" t="s">
        <v>112</v>
      </c>
      <c r="D31" s="27">
        <f>SUM(E31:P31)</f>
        <v>4543100</v>
      </c>
      <c r="E31" s="28">
        <v>0</v>
      </c>
      <c r="F31" s="28">
        <v>1000000</v>
      </c>
      <c r="G31" s="28">
        <v>0</v>
      </c>
      <c r="H31" s="39">
        <v>0</v>
      </c>
      <c r="I31" s="39">
        <v>0</v>
      </c>
      <c r="J31" s="34">
        <v>0</v>
      </c>
      <c r="K31" s="28">
        <v>2000000</v>
      </c>
      <c r="L31" s="28">
        <v>0</v>
      </c>
      <c r="M31" s="28">
        <v>1543100</v>
      </c>
      <c r="N31" s="28">
        <v>0</v>
      </c>
      <c r="O31" s="28">
        <v>0</v>
      </c>
      <c r="P31" s="28">
        <v>0</v>
      </c>
    </row>
    <row r="32" spans="3:16" ht="21" customHeight="1">
      <c r="C32" s="26" t="s">
        <v>113</v>
      </c>
      <c r="D32" s="27">
        <v>0</v>
      </c>
      <c r="E32" s="28">
        <v>0</v>
      </c>
      <c r="F32" s="28">
        <v>0</v>
      </c>
      <c r="G32" s="28">
        <v>143722.62</v>
      </c>
      <c r="H32" s="34">
        <v>0</v>
      </c>
      <c r="I32" s="39">
        <v>147086.08</v>
      </c>
      <c r="J32" s="34">
        <v>19699.86</v>
      </c>
      <c r="K32" s="28">
        <v>179815.61</v>
      </c>
      <c r="L32" s="28">
        <v>0</v>
      </c>
      <c r="M32" s="28">
        <v>1262700.24</v>
      </c>
      <c r="N32" s="28">
        <v>279820.66</v>
      </c>
      <c r="O32" s="28">
        <v>0</v>
      </c>
      <c r="P32" s="28">
        <v>0</v>
      </c>
    </row>
    <row r="33" spans="3:16" ht="21" customHeight="1">
      <c r="C33" s="25" t="s">
        <v>115</v>
      </c>
      <c r="D33" s="33">
        <f>SUM(E33:P33)</f>
        <v>51318484.650000006</v>
      </c>
      <c r="E33" s="45">
        <f>+E34+E35</f>
        <v>0</v>
      </c>
      <c r="F33" s="45">
        <f aca="true" t="shared" si="3" ref="F33:O33">+F34+F35</f>
        <v>0</v>
      </c>
      <c r="G33" s="45">
        <f>+G34+G35</f>
        <v>0</v>
      </c>
      <c r="H33" s="45">
        <f t="shared" si="3"/>
        <v>0</v>
      </c>
      <c r="I33" s="45">
        <f t="shared" si="3"/>
        <v>602384.89</v>
      </c>
      <c r="J33" s="45">
        <f t="shared" si="3"/>
        <v>602384.89</v>
      </c>
      <c r="K33" s="45">
        <f t="shared" si="3"/>
        <v>0</v>
      </c>
      <c r="L33" s="45">
        <f t="shared" si="3"/>
        <v>22549036.42</v>
      </c>
      <c r="M33" s="45">
        <f>+M34+M35</f>
        <v>6877140.54</v>
      </c>
      <c r="N33" s="45">
        <f t="shared" si="3"/>
        <v>7023640.53</v>
      </c>
      <c r="O33" s="45">
        <f t="shared" si="3"/>
        <v>13663897.38</v>
      </c>
      <c r="P33" s="45">
        <f>+P34+P35</f>
        <v>0</v>
      </c>
    </row>
    <row r="34" spans="3:16" ht="21" customHeight="1">
      <c r="C34" s="26" t="s">
        <v>116</v>
      </c>
      <c r="D34" s="27">
        <v>0</v>
      </c>
      <c r="E34" s="28">
        <v>0</v>
      </c>
      <c r="F34" s="28">
        <v>0</v>
      </c>
      <c r="G34" s="28">
        <v>0</v>
      </c>
      <c r="H34" s="39">
        <v>0</v>
      </c>
      <c r="I34" s="39">
        <v>0</v>
      </c>
      <c r="J34" s="34">
        <v>602384.89</v>
      </c>
      <c r="K34" s="28">
        <v>0</v>
      </c>
      <c r="L34" s="28">
        <v>22549036.42</v>
      </c>
      <c r="M34" s="28">
        <v>6877140.54</v>
      </c>
      <c r="N34" s="28">
        <v>7023640.53</v>
      </c>
      <c r="O34" s="27">
        <v>13663897.38</v>
      </c>
      <c r="P34" s="28">
        <v>0</v>
      </c>
    </row>
    <row r="35" spans="3:16" ht="21" customHeight="1">
      <c r="C35" s="26" t="s">
        <v>117</v>
      </c>
      <c r="D35" s="27">
        <v>0</v>
      </c>
      <c r="E35" s="28">
        <v>0</v>
      </c>
      <c r="F35" s="28">
        <v>0</v>
      </c>
      <c r="G35" s="28"/>
      <c r="H35" s="39">
        <v>0</v>
      </c>
      <c r="I35" s="39">
        <v>602384.89</v>
      </c>
      <c r="J35" s="34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</row>
    <row r="36" spans="3:16" ht="21" customHeight="1">
      <c r="C36" s="25" t="s">
        <v>118</v>
      </c>
      <c r="D36" s="33">
        <f>SUM(E36:P36)</f>
        <v>5473316.24</v>
      </c>
      <c r="E36" s="29">
        <f>+E37+E39+E41</f>
        <v>0</v>
      </c>
      <c r="F36" s="29">
        <f aca="true" t="shared" si="4" ref="F36:O36">+F37+F39+F41</f>
        <v>0</v>
      </c>
      <c r="G36" s="29">
        <f t="shared" si="4"/>
        <v>0</v>
      </c>
      <c r="H36" s="29">
        <f>+H37+H39+H41+H38</f>
        <v>0</v>
      </c>
      <c r="I36" s="29">
        <f t="shared" si="4"/>
        <v>0</v>
      </c>
      <c r="J36" s="29">
        <f t="shared" si="4"/>
        <v>543431.3</v>
      </c>
      <c r="K36" s="29">
        <f t="shared" si="4"/>
        <v>0</v>
      </c>
      <c r="L36" s="29">
        <f t="shared" si="4"/>
        <v>29500</v>
      </c>
      <c r="M36" s="29">
        <f>+M37+M39+M41+M38+M40</f>
        <v>0</v>
      </c>
      <c r="N36" s="29">
        <f t="shared" si="4"/>
        <v>1259140.24</v>
      </c>
      <c r="O36" s="29">
        <f t="shared" si="4"/>
        <v>3641244.7</v>
      </c>
      <c r="P36" s="29">
        <f>+P37+P39+P41+P38</f>
        <v>0</v>
      </c>
    </row>
    <row r="37" spans="3:16" ht="21" customHeight="1">
      <c r="C37" s="26" t="s">
        <v>119</v>
      </c>
      <c r="D37" s="27">
        <v>0</v>
      </c>
      <c r="E37" s="28">
        <v>0</v>
      </c>
      <c r="F37" s="28">
        <v>0</v>
      </c>
      <c r="G37" s="28">
        <v>0</v>
      </c>
      <c r="H37" s="34">
        <v>0</v>
      </c>
      <c r="I37" s="39">
        <v>0</v>
      </c>
      <c r="J37" s="34">
        <v>543431.3</v>
      </c>
      <c r="K37" s="28">
        <v>0</v>
      </c>
      <c r="L37" s="28">
        <v>29500</v>
      </c>
      <c r="M37" s="28">
        <v>0</v>
      </c>
      <c r="N37" s="28">
        <v>1259140.24</v>
      </c>
      <c r="O37" s="27">
        <v>44444.7</v>
      </c>
      <c r="P37" s="28">
        <v>0</v>
      </c>
    </row>
    <row r="38" spans="3:16" ht="21" customHeight="1">
      <c r="C38" s="26" t="s">
        <v>126</v>
      </c>
      <c r="D38" s="27">
        <v>0</v>
      </c>
      <c r="E38" s="28">
        <v>0</v>
      </c>
      <c r="F38" s="28">
        <v>0</v>
      </c>
      <c r="G38" s="28">
        <v>0</v>
      </c>
      <c r="H38" s="39">
        <v>0</v>
      </c>
      <c r="I38" s="39">
        <v>0</v>
      </c>
      <c r="J38" s="34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</row>
    <row r="39" spans="3:16" ht="21" customHeight="1">
      <c r="C39" s="26" t="s">
        <v>124</v>
      </c>
      <c r="D39" s="27">
        <v>0</v>
      </c>
      <c r="E39" s="28">
        <v>0</v>
      </c>
      <c r="F39" s="28">
        <v>0</v>
      </c>
      <c r="G39" s="28">
        <v>0</v>
      </c>
      <c r="H39" s="39">
        <v>0</v>
      </c>
      <c r="I39" s="39">
        <v>0</v>
      </c>
      <c r="J39" s="34">
        <v>0</v>
      </c>
      <c r="K39" s="28">
        <v>0</v>
      </c>
      <c r="L39" s="28">
        <v>0</v>
      </c>
      <c r="M39" s="28">
        <v>0</v>
      </c>
      <c r="N39" s="28">
        <v>0</v>
      </c>
      <c r="O39" s="27">
        <v>3596800</v>
      </c>
      <c r="P39" s="28">
        <v>0</v>
      </c>
    </row>
    <row r="40" spans="3:16" ht="21" customHeight="1">
      <c r="C40" s="26" t="s">
        <v>148</v>
      </c>
      <c r="D40" s="27">
        <v>0</v>
      </c>
      <c r="E40" s="28">
        <v>0</v>
      </c>
      <c r="F40" s="28">
        <v>0</v>
      </c>
      <c r="G40" s="28">
        <v>0</v>
      </c>
      <c r="H40" s="39">
        <v>0</v>
      </c>
      <c r="I40" s="39">
        <v>0</v>
      </c>
      <c r="J40" s="34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</row>
    <row r="41" spans="3:16" ht="21" customHeight="1">
      <c r="C41" s="26" t="s">
        <v>120</v>
      </c>
      <c r="D41" s="27">
        <v>0</v>
      </c>
      <c r="E41" s="28">
        <v>0</v>
      </c>
      <c r="F41" s="28">
        <v>0</v>
      </c>
      <c r="G41" s="28">
        <v>0</v>
      </c>
      <c r="H41" s="34">
        <v>0</v>
      </c>
      <c r="I41" s="39">
        <v>0</v>
      </c>
      <c r="J41" s="34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</row>
    <row r="42" spans="3:16" ht="21" customHeight="1">
      <c r="C42" s="25" t="s">
        <v>127</v>
      </c>
      <c r="D42" s="27"/>
      <c r="E42" s="29">
        <f>+E43+E45+E46</f>
        <v>0</v>
      </c>
      <c r="F42" s="29">
        <f aca="true" t="shared" si="5" ref="F42:P42">+F43+F45+F46</f>
        <v>0</v>
      </c>
      <c r="G42" s="29">
        <f t="shared" si="5"/>
        <v>0</v>
      </c>
      <c r="H42" s="29">
        <f t="shared" si="5"/>
        <v>0</v>
      </c>
      <c r="I42" s="29">
        <f t="shared" si="5"/>
        <v>0</v>
      </c>
      <c r="J42" s="34">
        <f t="shared" si="5"/>
        <v>0</v>
      </c>
      <c r="K42" s="29">
        <f t="shared" si="5"/>
        <v>0</v>
      </c>
      <c r="L42" s="29">
        <f t="shared" si="5"/>
        <v>0</v>
      </c>
      <c r="M42" s="29">
        <f>+M43+M45+M46+M44</f>
        <v>0</v>
      </c>
      <c r="N42" s="29">
        <f t="shared" si="5"/>
        <v>0</v>
      </c>
      <c r="O42" s="29">
        <f t="shared" si="5"/>
        <v>0</v>
      </c>
      <c r="P42" s="29">
        <f t="shared" si="5"/>
        <v>0</v>
      </c>
    </row>
    <row r="43" spans="3:16" ht="21" customHeight="1">
      <c r="C43" s="26" t="s">
        <v>128</v>
      </c>
      <c r="D43" s="27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34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</row>
    <row r="44" spans="3:16" ht="21" customHeight="1">
      <c r="C44" s="26" t="s">
        <v>129</v>
      </c>
      <c r="D44" s="27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34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</row>
    <row r="45" spans="3:16" ht="21" customHeight="1">
      <c r="C45" s="26" t="s">
        <v>130</v>
      </c>
      <c r="D45" s="27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34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</row>
    <row r="46" spans="3:16" ht="21" customHeight="1">
      <c r="C46" s="26" t="s">
        <v>131</v>
      </c>
      <c r="D46" s="27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34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</row>
    <row r="47" spans="3:16" ht="21" customHeight="1">
      <c r="C47" s="25" t="s">
        <v>132</v>
      </c>
      <c r="D47" s="27"/>
      <c r="E47" s="29">
        <f>+E48+E49</f>
        <v>0</v>
      </c>
      <c r="F47" s="29">
        <f aca="true" t="shared" si="6" ref="F47:P47">+F48+F49</f>
        <v>0</v>
      </c>
      <c r="G47" s="29">
        <f t="shared" si="6"/>
        <v>0</v>
      </c>
      <c r="H47" s="29">
        <f t="shared" si="6"/>
        <v>0</v>
      </c>
      <c r="I47" s="29">
        <f t="shared" si="6"/>
        <v>0</v>
      </c>
      <c r="J47" s="34">
        <f t="shared" si="6"/>
        <v>0</v>
      </c>
      <c r="K47" s="29">
        <f t="shared" si="6"/>
        <v>0</v>
      </c>
      <c r="L47" s="29">
        <f t="shared" si="6"/>
        <v>0</v>
      </c>
      <c r="M47" s="29">
        <f>+M48+M49</f>
        <v>0</v>
      </c>
      <c r="N47" s="29">
        <f t="shared" si="6"/>
        <v>0</v>
      </c>
      <c r="O47" s="29">
        <f t="shared" si="6"/>
        <v>0</v>
      </c>
      <c r="P47" s="29">
        <f t="shared" si="6"/>
        <v>0</v>
      </c>
    </row>
    <row r="48" spans="3:16" ht="21" customHeight="1">
      <c r="C48" s="26" t="s">
        <v>133</v>
      </c>
      <c r="D48" s="27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34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</row>
    <row r="49" spans="3:16" ht="21" customHeight="1">
      <c r="C49" s="26" t="s">
        <v>134</v>
      </c>
      <c r="D49" s="27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34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</row>
    <row r="50" spans="3:16" ht="21" customHeight="1">
      <c r="C50" s="25" t="s">
        <v>135</v>
      </c>
      <c r="D50" s="27"/>
      <c r="E50" s="29">
        <f>+E51+E52+E53</f>
        <v>0</v>
      </c>
      <c r="F50" s="29">
        <f aca="true" t="shared" si="7" ref="F50:P50">+F51+F52+F53</f>
        <v>0</v>
      </c>
      <c r="G50" s="29">
        <f t="shared" si="7"/>
        <v>0</v>
      </c>
      <c r="H50" s="29">
        <f t="shared" si="7"/>
        <v>0</v>
      </c>
      <c r="I50" s="29">
        <f t="shared" si="7"/>
        <v>0</v>
      </c>
      <c r="J50" s="34">
        <f t="shared" si="7"/>
        <v>0</v>
      </c>
      <c r="K50" s="29">
        <f t="shared" si="7"/>
        <v>0</v>
      </c>
      <c r="L50" s="29">
        <f t="shared" si="7"/>
        <v>0</v>
      </c>
      <c r="M50" s="29">
        <f t="shared" si="7"/>
        <v>0</v>
      </c>
      <c r="N50" s="29">
        <f t="shared" si="7"/>
        <v>0</v>
      </c>
      <c r="O50" s="29">
        <f t="shared" si="7"/>
        <v>0</v>
      </c>
      <c r="P50" s="29">
        <f t="shared" si="7"/>
        <v>0</v>
      </c>
    </row>
    <row r="51" spans="3:16" ht="21" customHeight="1">
      <c r="C51" s="26" t="s">
        <v>136</v>
      </c>
      <c r="D51" s="27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34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</row>
    <row r="52" spans="3:16" ht="21" customHeight="1">
      <c r="C52" s="26" t="s">
        <v>137</v>
      </c>
      <c r="D52" s="27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34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</row>
    <row r="53" spans="3:16" ht="21" customHeight="1">
      <c r="C53" s="26" t="s">
        <v>138</v>
      </c>
      <c r="D53" s="27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34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</row>
    <row r="54" spans="3:18" ht="23.25" customHeight="1">
      <c r="C54" s="30" t="s">
        <v>35</v>
      </c>
      <c r="D54" s="31">
        <f>+D24+D10+D36+D33+D14</f>
        <v>220379084.52000004</v>
      </c>
      <c r="E54" s="31">
        <f>+E24+E10+E14</f>
        <v>9203454.729999999</v>
      </c>
      <c r="F54" s="31">
        <f>+F24+F10+F14+F36</f>
        <v>10588321.059999999</v>
      </c>
      <c r="G54" s="31">
        <f>+G24+G10+G14+G33</f>
        <v>10774889.659999998</v>
      </c>
      <c r="H54" s="40">
        <f>+H24+H10+H14</f>
        <v>12013750.43</v>
      </c>
      <c r="I54" s="40">
        <f aca="true" t="shared" si="8" ref="I54:P54">+I24+I10+I14+I33+I36</f>
        <v>19576755.8</v>
      </c>
      <c r="J54" s="40">
        <f t="shared" si="8"/>
        <v>11064003.21</v>
      </c>
      <c r="K54" s="31">
        <f t="shared" si="8"/>
        <v>14094906.969999999</v>
      </c>
      <c r="L54" s="31">
        <f t="shared" si="8"/>
        <v>32636836.12</v>
      </c>
      <c r="M54" s="31">
        <f t="shared" si="8"/>
        <v>22347872.930000003</v>
      </c>
      <c r="N54" s="31">
        <f t="shared" si="8"/>
        <v>21717598.589999996</v>
      </c>
      <c r="O54" s="31">
        <f t="shared" si="8"/>
        <v>56360695.02</v>
      </c>
      <c r="P54" s="31">
        <f t="shared" si="8"/>
        <v>0</v>
      </c>
      <c r="R54" s="36"/>
    </row>
    <row r="55" spans="2:18" ht="14.25">
      <c r="B55" s="46"/>
      <c r="C55" s="24" t="s">
        <v>71</v>
      </c>
      <c r="D55" s="41"/>
      <c r="E55" s="41"/>
      <c r="F55" s="41"/>
      <c r="G55" s="41"/>
      <c r="H55" s="41"/>
      <c r="I55" s="41"/>
      <c r="J55" s="41"/>
      <c r="K55" s="41"/>
      <c r="L55" s="41"/>
      <c r="M55" s="18"/>
      <c r="O55" s="65"/>
      <c r="P55" s="42"/>
      <c r="Q55" s="35"/>
      <c r="R55" s="35"/>
    </row>
    <row r="56" spans="3:18" ht="14.25">
      <c r="C56" s="25" t="s">
        <v>72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35"/>
      <c r="R56" s="35"/>
    </row>
    <row r="57" spans="3:18" ht="14.25">
      <c r="C57" s="26" t="s">
        <v>73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35"/>
      <c r="R57" s="35"/>
    </row>
    <row r="58" spans="3:18" ht="14.25">
      <c r="C58" s="26" t="s">
        <v>74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35"/>
      <c r="R58" s="35"/>
    </row>
    <row r="59" spans="3:18" ht="14.25">
      <c r="C59" s="25" t="s">
        <v>75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35"/>
      <c r="R59" s="35"/>
    </row>
    <row r="60" spans="3:18" ht="14.25">
      <c r="C60" s="26" t="s">
        <v>76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35"/>
      <c r="R60" s="35"/>
    </row>
    <row r="61" spans="3:18" ht="14.25">
      <c r="C61" s="26" t="s">
        <v>77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35"/>
      <c r="R61" s="35"/>
    </row>
    <row r="62" spans="3:18" ht="14.25">
      <c r="C62" s="25" t="s">
        <v>78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35"/>
      <c r="R62" s="35"/>
    </row>
    <row r="63" spans="3:18" ht="14.25">
      <c r="C63" s="26" t="s">
        <v>79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35"/>
      <c r="R63" s="35"/>
    </row>
    <row r="64" spans="3:18" ht="14.25">
      <c r="C64" s="43" t="s">
        <v>80</v>
      </c>
      <c r="D64" s="44">
        <f aca="true" t="shared" si="9" ref="D64:P64">D56+D59+D62</f>
        <v>0</v>
      </c>
      <c r="E64" s="44">
        <f t="shared" si="9"/>
        <v>0</v>
      </c>
      <c r="F64" s="44">
        <f t="shared" si="9"/>
        <v>0</v>
      </c>
      <c r="G64" s="44">
        <f t="shared" si="9"/>
        <v>0</v>
      </c>
      <c r="H64" s="44">
        <f t="shared" si="9"/>
        <v>0</v>
      </c>
      <c r="I64" s="44">
        <f t="shared" si="9"/>
        <v>0</v>
      </c>
      <c r="J64" s="44">
        <f t="shared" si="9"/>
        <v>0</v>
      </c>
      <c r="K64" s="44">
        <f t="shared" si="9"/>
        <v>0</v>
      </c>
      <c r="L64" s="44">
        <f t="shared" si="9"/>
        <v>0</v>
      </c>
      <c r="M64" s="44">
        <f t="shared" si="9"/>
        <v>0</v>
      </c>
      <c r="N64" s="44">
        <f t="shared" si="9"/>
        <v>0</v>
      </c>
      <c r="O64" s="44">
        <f t="shared" si="9"/>
        <v>0</v>
      </c>
      <c r="P64" s="44">
        <f t="shared" si="9"/>
        <v>0</v>
      </c>
      <c r="Q64" s="35"/>
      <c r="R64" s="35"/>
    </row>
    <row r="65" ht="9.75" customHeight="1"/>
    <row r="66" spans="3:16" ht="18" customHeight="1">
      <c r="C66" s="30" t="s">
        <v>139</v>
      </c>
      <c r="D66" s="48">
        <f>D54+D64</f>
        <v>220379084.52000004</v>
      </c>
      <c r="E66" s="48">
        <f aca="true" t="shared" si="10" ref="E66:P66">E54+E64</f>
        <v>9203454.729999999</v>
      </c>
      <c r="F66" s="48">
        <f t="shared" si="10"/>
        <v>10588321.059999999</v>
      </c>
      <c r="G66" s="48">
        <f t="shared" si="10"/>
        <v>10774889.659999998</v>
      </c>
      <c r="H66" s="48">
        <f>H54+H64+H36</f>
        <v>12013750.43</v>
      </c>
      <c r="I66" s="48">
        <f t="shared" si="10"/>
        <v>19576755.8</v>
      </c>
      <c r="J66" s="48">
        <f t="shared" si="10"/>
        <v>11064003.21</v>
      </c>
      <c r="K66" s="48">
        <f t="shared" si="10"/>
        <v>14094906.969999999</v>
      </c>
      <c r="L66" s="48">
        <f t="shared" si="10"/>
        <v>32636836.12</v>
      </c>
      <c r="M66" s="48">
        <f t="shared" si="10"/>
        <v>22347872.930000003</v>
      </c>
      <c r="N66" s="48">
        <f t="shared" si="10"/>
        <v>21717598.589999996</v>
      </c>
      <c r="O66" s="48">
        <f t="shared" si="10"/>
        <v>56360695.02</v>
      </c>
      <c r="P66" s="48">
        <f t="shared" si="10"/>
        <v>0</v>
      </c>
    </row>
    <row r="67" spans="4:13" ht="18" customHeight="1">
      <c r="D67" s="46"/>
      <c r="E67" s="46"/>
      <c r="F67" s="46"/>
      <c r="G67" s="46"/>
      <c r="H67" s="60"/>
      <c r="I67" s="46"/>
      <c r="J67" s="60"/>
      <c r="K67" s="46"/>
      <c r="L67" s="46"/>
      <c r="M67" s="46"/>
    </row>
    <row r="68" spans="3:18" ht="18" customHeight="1">
      <c r="C68" s="52" t="s">
        <v>145</v>
      </c>
      <c r="D68" s="46"/>
      <c r="E68" s="61" t="s">
        <v>150</v>
      </c>
      <c r="F68" s="61"/>
      <c r="G68" s="61"/>
      <c r="H68" s="62"/>
      <c r="I68" s="61"/>
      <c r="J68" s="63" t="s">
        <v>144</v>
      </c>
      <c r="K68" s="64"/>
      <c r="L68" s="63"/>
      <c r="M68" s="61"/>
      <c r="N68" s="58"/>
      <c r="O68" s="59"/>
      <c r="P68" s="58"/>
      <c r="Q68" s="49"/>
      <c r="R68" s="49"/>
    </row>
    <row r="69" spans="3:18" ht="15.75" customHeight="1">
      <c r="C69" s="54" t="s">
        <v>147</v>
      </c>
      <c r="D69" s="46"/>
      <c r="E69" s="70" t="s">
        <v>146</v>
      </c>
      <c r="F69" s="70"/>
      <c r="G69" s="70"/>
      <c r="H69" s="70"/>
      <c r="I69" s="46"/>
      <c r="J69" s="70" t="s">
        <v>140</v>
      </c>
      <c r="K69" s="70"/>
      <c r="L69" s="70"/>
      <c r="M69" s="61"/>
      <c r="N69" s="58"/>
      <c r="O69" s="52"/>
      <c r="P69" s="58"/>
      <c r="Q69" s="49"/>
      <c r="R69" s="49"/>
    </row>
    <row r="70" spans="3:18" ht="14.25" customHeight="1">
      <c r="C70" s="55" t="s">
        <v>141</v>
      </c>
      <c r="D70" s="49"/>
      <c r="E70" s="71" t="s">
        <v>142</v>
      </c>
      <c r="F70" s="71"/>
      <c r="G70" s="71"/>
      <c r="H70" s="71"/>
      <c r="I70"/>
      <c r="J70" s="75" t="s">
        <v>151</v>
      </c>
      <c r="K70" s="75"/>
      <c r="L70" s="75"/>
      <c r="M70" s="49"/>
      <c r="N70" s="49"/>
      <c r="O70" s="52"/>
      <c r="P70" s="49"/>
      <c r="Q70" s="49"/>
      <c r="R70" s="49"/>
    </row>
    <row r="71" spans="3:18" ht="12.75" customHeight="1">
      <c r="C71" s="56" t="s">
        <v>143</v>
      </c>
      <c r="D71" s="57"/>
      <c r="E71" s="71" t="s">
        <v>103</v>
      </c>
      <c r="F71" s="71"/>
      <c r="G71" s="71"/>
      <c r="H71" s="71"/>
      <c r="I71" s="57"/>
      <c r="J71" s="71" t="s">
        <v>102</v>
      </c>
      <c r="K71" s="71"/>
      <c r="L71" s="71"/>
      <c r="M71" s="49"/>
      <c r="N71" s="49"/>
      <c r="O71" s="52"/>
      <c r="P71" s="49"/>
      <c r="Q71" s="49"/>
      <c r="R71" s="49"/>
    </row>
    <row r="72" spans="3:18" ht="18" customHeight="1">
      <c r="C72" s="49"/>
      <c r="D72" s="53"/>
      <c r="E72" s="58"/>
      <c r="F72" s="49"/>
      <c r="G72" s="49"/>
      <c r="H72" s="50"/>
      <c r="I72" s="51"/>
      <c r="J72" s="59"/>
      <c r="K72" s="49"/>
      <c r="L72" s="49"/>
      <c r="M72" s="49"/>
      <c r="N72" s="49"/>
      <c r="O72" s="52"/>
      <c r="P72" s="49"/>
      <c r="Q72" s="49"/>
      <c r="R72" s="49"/>
    </row>
    <row r="73" ht="18" customHeight="1">
      <c r="G73" s="46"/>
    </row>
    <row r="74" ht="18" customHeight="1">
      <c r="G74" s="46"/>
    </row>
    <row r="75" ht="18" customHeight="1">
      <c r="G75" s="46"/>
    </row>
    <row r="78" ht="18" customHeight="1">
      <c r="D78" s="32"/>
    </row>
    <row r="95" ht="18" customHeight="1">
      <c r="D95">
        <f>D70+D82+D92</f>
        <v>0</v>
      </c>
    </row>
  </sheetData>
  <sheetProtection/>
  <mergeCells count="12">
    <mergeCell ref="C2:P2"/>
    <mergeCell ref="C3:P3"/>
    <mergeCell ref="C4:P4"/>
    <mergeCell ref="C5:P5"/>
    <mergeCell ref="C6:P6"/>
    <mergeCell ref="J70:L70"/>
    <mergeCell ref="C7:P7"/>
    <mergeCell ref="E69:H69"/>
    <mergeCell ref="J69:L69"/>
    <mergeCell ref="E70:H70"/>
    <mergeCell ref="E71:H71"/>
    <mergeCell ref="J71:L71"/>
  </mergeCells>
  <printOptions/>
  <pageMargins left="0.7" right="0.7" top="0.75" bottom="0.75" header="0.3" footer="0.3"/>
  <pageSetup fitToHeight="0" fitToWidth="1" orientation="landscape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Ingrid Melo</cp:lastModifiedBy>
  <cp:lastPrinted>2020-10-09T16:28:21Z</cp:lastPrinted>
  <dcterms:created xsi:type="dcterms:W3CDTF">2018-04-17T18:57:16Z</dcterms:created>
  <dcterms:modified xsi:type="dcterms:W3CDTF">2023-12-12T13:33:27Z</dcterms:modified>
  <cp:category/>
  <cp:version/>
  <cp:contentType/>
  <cp:contentStatus/>
</cp:coreProperties>
</file>